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630b0c66a75499/Desktop/"/>
    </mc:Choice>
  </mc:AlternateContent>
  <xr:revisionPtr revIDLastSave="1" documentId="8_{EC8EBBCA-0D88-4D0E-A6BE-03F8BDD2C1B9}" xr6:coauthVersionLast="36" xr6:coauthVersionMax="36" xr10:uidLastSave="{83E9F4A8-59A6-4442-AA53-A5C4BCB13087}"/>
  <bookViews>
    <workbookView xWindow="-120" yWindow="-120" windowWidth="29040" windowHeight="15840" activeTab="4" xr2:uid="{00000000-000D-0000-FFFF-FFFF00000000}"/>
  </bookViews>
  <sheets>
    <sheet name="Tageswertung" sheetId="1" r:id="rId1"/>
    <sheet name="Gesamtwertung" sheetId="2" r:id="rId2"/>
    <sheet name="Trikotwertung" sheetId="3" r:id="rId3"/>
    <sheet name="Fahrerpreise" sheetId="4" r:id="rId4"/>
    <sheet name="Punkteentwicklung" sheetId="5" r:id="rId5"/>
  </sheets>
  <calcPr calcId="191029"/>
</workbook>
</file>

<file path=xl/calcChain.xml><?xml version="1.0" encoding="utf-8"?>
<calcChain xmlns="http://schemas.openxmlformats.org/spreadsheetml/2006/main">
  <c r="E38" i="4" l="1"/>
  <c r="E20" i="4"/>
  <c r="E7" i="4"/>
  <c r="B7" i="1" l="1"/>
  <c r="B8" i="1" s="1"/>
  <c r="Y28" i="2"/>
  <c r="E32" i="4" s="1"/>
  <c r="F32" i="4" s="1"/>
  <c r="Y31" i="2"/>
  <c r="Y30" i="2"/>
  <c r="Y29" i="2"/>
  <c r="E33" i="4" s="1"/>
  <c r="F33" i="4" s="1"/>
  <c r="Y22" i="2"/>
  <c r="E25" i="4" s="1"/>
  <c r="F25" i="4" s="1"/>
  <c r="Y21" i="2"/>
  <c r="E24" i="4" s="1"/>
  <c r="F24" i="4" s="1"/>
  <c r="Y20" i="2"/>
  <c r="E23" i="4" s="1"/>
  <c r="F23" i="4" s="1"/>
  <c r="A5" i="5"/>
  <c r="A4" i="5"/>
  <c r="A3" i="5"/>
  <c r="A2" i="5"/>
  <c r="C46" i="4"/>
  <c r="D40" i="4" s="1"/>
  <c r="A37" i="4"/>
  <c r="C36" i="4"/>
  <c r="D33" i="4" s="1"/>
  <c r="A27" i="4"/>
  <c r="C26" i="4"/>
  <c r="D19" i="4" s="1"/>
  <c r="A17" i="4"/>
  <c r="C16" i="4"/>
  <c r="D15" i="4" s="1"/>
  <c r="A7" i="4"/>
  <c r="A1" i="4"/>
  <c r="M36" i="3"/>
  <c r="O50" i="2" s="1"/>
  <c r="G36" i="3"/>
  <c r="K50" i="2" s="1"/>
  <c r="A32" i="3"/>
  <c r="M27" i="3"/>
  <c r="O49" i="2" s="1"/>
  <c r="G27" i="3"/>
  <c r="K49" i="2" s="1"/>
  <c r="A23" i="3"/>
  <c r="M18" i="3"/>
  <c r="O48" i="2" s="1"/>
  <c r="G18" i="3"/>
  <c r="K48" i="2" s="1"/>
  <c r="A14" i="3"/>
  <c r="M9" i="3"/>
  <c r="O47" i="2" s="1"/>
  <c r="G9" i="3"/>
  <c r="K47" i="2" s="1"/>
  <c r="A5" i="3"/>
  <c r="A1" i="3"/>
  <c r="Z53" i="2"/>
  <c r="B49" i="2"/>
  <c r="B48" i="2"/>
  <c r="B47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Y40" i="2"/>
  <c r="Y39" i="2"/>
  <c r="Y38" i="2"/>
  <c r="E43" i="4" s="1"/>
  <c r="Y37" i="2"/>
  <c r="E42" i="4" s="1"/>
  <c r="Y36" i="2"/>
  <c r="E41" i="4" s="1"/>
  <c r="Y35" i="2"/>
  <c r="E40" i="4" s="1"/>
  <c r="Y34" i="2"/>
  <c r="E39" i="4" s="1"/>
  <c r="Y33" i="2"/>
  <c r="AD32" i="2"/>
  <c r="Y32" i="2"/>
  <c r="Y27" i="2"/>
  <c r="E31" i="4" s="1"/>
  <c r="Y26" i="2"/>
  <c r="E30" i="4" s="1"/>
  <c r="AA25" i="2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A42" i="2" s="1"/>
  <c r="AA43" i="2" s="1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AA60" i="2" s="1"/>
  <c r="AA61" i="2" s="1"/>
  <c r="AA62" i="2" s="1"/>
  <c r="AA63" i="2" s="1"/>
  <c r="AA64" i="2" s="1"/>
  <c r="AA65" i="2" s="1"/>
  <c r="AA66" i="2" s="1"/>
  <c r="AA67" i="2" s="1"/>
  <c r="AA68" i="2" s="1"/>
  <c r="AA69" i="2" s="1"/>
  <c r="AA70" i="2" s="1"/>
  <c r="AA71" i="2" s="1"/>
  <c r="AA72" i="2" s="1"/>
  <c r="AA73" i="2" s="1"/>
  <c r="AA74" i="2" s="1"/>
  <c r="AA75" i="2" s="1"/>
  <c r="AA76" i="2" s="1"/>
  <c r="AA77" i="2" s="1"/>
  <c r="AA78" i="2" s="1"/>
  <c r="Y25" i="2"/>
  <c r="E29" i="4" s="1"/>
  <c r="Y24" i="2"/>
  <c r="E28" i="4" s="1"/>
  <c r="Y23" i="2"/>
  <c r="E27" i="4" s="1"/>
  <c r="AC21" i="2"/>
  <c r="Y19" i="2"/>
  <c r="E22" i="4" s="1"/>
  <c r="Y18" i="2"/>
  <c r="E21" i="4" s="1"/>
  <c r="Y17" i="2"/>
  <c r="Y16" i="2"/>
  <c r="E19" i="4" s="1"/>
  <c r="Y15" i="2"/>
  <c r="E18" i="4" s="1"/>
  <c r="Y14" i="2"/>
  <c r="Y13" i="2"/>
  <c r="E15" i="4" s="1"/>
  <c r="Y12" i="2"/>
  <c r="E14" i="4" s="1"/>
  <c r="Y11" i="2"/>
  <c r="E13" i="4" s="1"/>
  <c r="Y10" i="2"/>
  <c r="E12" i="4" s="1"/>
  <c r="Y9" i="2"/>
  <c r="E11" i="4" s="1"/>
  <c r="Y8" i="2"/>
  <c r="E10" i="4" s="1"/>
  <c r="Y7" i="2"/>
  <c r="E9" i="4" s="1"/>
  <c r="Y6" i="2"/>
  <c r="Y5" i="2"/>
  <c r="W4" i="2"/>
  <c r="V1" i="5" s="1"/>
  <c r="E4" i="2"/>
  <c r="D1" i="5" s="1"/>
  <c r="D4" i="2"/>
  <c r="C1" i="5" s="1"/>
  <c r="C4" i="2"/>
  <c r="B1" i="5" s="1"/>
  <c r="A1" i="2"/>
  <c r="A21" i="1"/>
  <c r="A22" i="1" s="1"/>
  <c r="A23" i="1" s="1"/>
  <c r="A24" i="1" s="1"/>
  <c r="A25" i="1" s="1"/>
  <c r="A15" i="1"/>
  <c r="A16" i="1" s="1"/>
  <c r="A17" i="1" s="1"/>
  <c r="A18" i="1" s="1"/>
  <c r="A19" i="1" s="1"/>
  <c r="A6" i="1"/>
  <c r="A7" i="1" s="1"/>
  <c r="A8" i="1" s="1"/>
  <c r="A9" i="1" s="1"/>
  <c r="A10" i="1" s="1"/>
  <c r="A11" i="1" s="1"/>
  <c r="A12" i="1" s="1"/>
  <c r="A13" i="1" s="1"/>
  <c r="F4" i="2" l="1"/>
  <c r="E1" i="5" s="1"/>
  <c r="B9" i="1"/>
  <c r="G4" i="2" s="1"/>
  <c r="F1" i="5" s="1"/>
  <c r="D39" i="4"/>
  <c r="D38" i="4"/>
  <c r="D37" i="4"/>
  <c r="D43" i="4"/>
  <c r="D42" i="4"/>
  <c r="D41" i="4"/>
  <c r="D25" i="4"/>
  <c r="D24" i="4"/>
  <c r="D12" i="4"/>
  <c r="D29" i="4"/>
  <c r="D32" i="4"/>
  <c r="D31" i="4"/>
  <c r="D27" i="4"/>
  <c r="D30" i="4"/>
  <c r="D28" i="4"/>
  <c r="Y41" i="2"/>
  <c r="D23" i="4"/>
  <c r="D20" i="4"/>
  <c r="D21" i="4"/>
  <c r="D22" i="4"/>
  <c r="D17" i="4"/>
  <c r="D18" i="4"/>
  <c r="D14" i="4"/>
  <c r="D8" i="4"/>
  <c r="D10" i="4"/>
  <c r="C48" i="2"/>
  <c r="S48" i="2" s="1"/>
  <c r="C47" i="2"/>
  <c r="S47" i="2" s="1"/>
  <c r="C50" i="2"/>
  <c r="S50" i="2" s="1"/>
  <c r="F18" i="4"/>
  <c r="F10" i="4"/>
  <c r="F39" i="4"/>
  <c r="F11" i="4"/>
  <c r="F20" i="4"/>
  <c r="F30" i="4"/>
  <c r="F29" i="4"/>
  <c r="F12" i="4"/>
  <c r="F41" i="4"/>
  <c r="F22" i="4"/>
  <c r="F31" i="4"/>
  <c r="F43" i="4"/>
  <c r="F28" i="4"/>
  <c r="F14" i="4"/>
  <c r="F27" i="4"/>
  <c r="E36" i="4"/>
  <c r="F36" i="4" s="1"/>
  <c r="F7" i="4"/>
  <c r="F9" i="4"/>
  <c r="F13" i="4"/>
  <c r="F15" i="4"/>
  <c r="F19" i="4"/>
  <c r="F21" i="4"/>
  <c r="F38" i="4"/>
  <c r="F40" i="4"/>
  <c r="F42" i="4"/>
  <c r="C49" i="2"/>
  <c r="S49" i="2" s="1"/>
  <c r="E17" i="4"/>
  <c r="E8" i="4"/>
  <c r="E37" i="4"/>
  <c r="D7" i="4"/>
  <c r="D9" i="4"/>
  <c r="D11" i="4"/>
  <c r="D13" i="4"/>
  <c r="B10" i="1" l="1"/>
  <c r="H4" i="2" s="1"/>
  <c r="G1" i="5" s="1"/>
  <c r="G33" i="4"/>
  <c r="G32" i="4"/>
  <c r="Y54" i="2"/>
  <c r="G28" i="4"/>
  <c r="G27" i="4"/>
  <c r="G29" i="4"/>
  <c r="F8" i="4"/>
  <c r="G31" i="4"/>
  <c r="E16" i="4"/>
  <c r="F17" i="4"/>
  <c r="E26" i="4"/>
  <c r="F37" i="4"/>
  <c r="E46" i="4"/>
  <c r="G37" i="4" s="1"/>
  <c r="G30" i="4"/>
  <c r="B11" i="1" l="1"/>
  <c r="G17" i="4"/>
  <c r="G24" i="4"/>
  <c r="G25" i="4"/>
  <c r="G23" i="4"/>
  <c r="B12" i="1"/>
  <c r="I4" i="2"/>
  <c r="H1" i="5" s="1"/>
  <c r="F46" i="4"/>
  <c r="G39" i="4"/>
  <c r="G38" i="4"/>
  <c r="G40" i="4"/>
  <c r="G42" i="4"/>
  <c r="G41" i="4"/>
  <c r="G43" i="4"/>
  <c r="F16" i="4"/>
  <c r="G13" i="4"/>
  <c r="G7" i="4"/>
  <c r="G14" i="4"/>
  <c r="G15" i="4"/>
  <c r="G11" i="4"/>
  <c r="G9" i="4"/>
  <c r="G12" i="4"/>
  <c r="G10" i="4"/>
  <c r="F26" i="4"/>
  <c r="G20" i="4"/>
  <c r="G18" i="4"/>
  <c r="G22" i="4"/>
  <c r="G19" i="4"/>
  <c r="G21" i="4"/>
  <c r="G8" i="4"/>
  <c r="J4" i="2" l="1"/>
  <c r="I1" i="5" s="1"/>
  <c r="K4" i="2" l="1"/>
  <c r="J1" i="5" s="1"/>
  <c r="B15" i="1" l="1"/>
  <c r="L4" i="2"/>
  <c r="K1" i="5" s="1"/>
  <c r="B16" i="1" l="1"/>
  <c r="M4" i="2"/>
  <c r="L1" i="5" s="1"/>
  <c r="B17" i="1" l="1"/>
  <c r="N4" i="2"/>
  <c r="M1" i="5" s="1"/>
  <c r="O4" i="2" l="1"/>
  <c r="N1" i="5" s="1"/>
  <c r="B18" i="1"/>
  <c r="P4" i="2" l="1"/>
  <c r="O1" i="5" s="1"/>
  <c r="B19" i="1"/>
  <c r="Q4" i="2" l="1"/>
  <c r="P1" i="5" s="1"/>
  <c r="B20" i="1"/>
  <c r="R4" i="2" l="1"/>
  <c r="Q1" i="5" s="1"/>
  <c r="B21" i="1"/>
  <c r="S4" i="2" l="1"/>
  <c r="R1" i="5" s="1"/>
  <c r="B22" i="1"/>
  <c r="T4" i="2" l="1"/>
  <c r="S1" i="5" s="1"/>
  <c r="B23" i="1"/>
  <c r="V4" i="2" l="1"/>
  <c r="U1" i="5" s="1"/>
  <c r="U4" i="2"/>
  <c r="T1" i="5" s="1"/>
</calcChain>
</file>

<file path=xl/sharedStrings.xml><?xml version="1.0" encoding="utf-8"?>
<sst xmlns="http://schemas.openxmlformats.org/spreadsheetml/2006/main" count="446" uniqueCount="160">
  <si>
    <t>Tageswertung</t>
  </si>
  <si>
    <t>Datum</t>
  </si>
  <si>
    <t>Etappe</t>
  </si>
  <si>
    <t>1.</t>
  </si>
  <si>
    <t>2.</t>
  </si>
  <si>
    <t>3.</t>
  </si>
  <si>
    <t>4.</t>
  </si>
  <si>
    <t>5.</t>
  </si>
  <si>
    <t>Rosa</t>
  </si>
  <si>
    <t>Nachwuchs</t>
  </si>
  <si>
    <t>Punkte</t>
  </si>
  <si>
    <t>Berg</t>
  </si>
  <si>
    <t>ITT</t>
  </si>
  <si>
    <t>Zurück</t>
  </si>
  <si>
    <t>Gesamtwertung</t>
  </si>
  <si>
    <t>Fahrer / Etappe</t>
  </si>
  <si>
    <t>Ziel</t>
  </si>
  <si>
    <t>Summe</t>
  </si>
  <si>
    <t>Endstand Top Ten</t>
  </si>
  <si>
    <t>Rainer</t>
  </si>
  <si>
    <t>Fahrer</t>
  </si>
  <si>
    <t>6.</t>
  </si>
  <si>
    <t>7.</t>
  </si>
  <si>
    <t>8.</t>
  </si>
  <si>
    <t>Torsten</t>
  </si>
  <si>
    <t>9.</t>
  </si>
  <si>
    <t>10.</t>
  </si>
  <si>
    <t>nicht ersteigerte Fahrer</t>
  </si>
  <si>
    <t>Robert</t>
  </si>
  <si>
    <t>Markus</t>
  </si>
  <si>
    <t>MAX. PUNKTE</t>
  </si>
  <si>
    <t>1. → 5 Punkte / 2. → 4 Punkte / 3. → 3 Punkte / 4. → 2 Punkte / 5. → 1 Punkt</t>
  </si>
  <si>
    <t>Punkteverteilung</t>
  </si>
  <si>
    <t>Etappenwertung inkl. Zielbonus</t>
  </si>
  <si>
    <t>+</t>
  </si>
  <si>
    <t>Trikots</t>
  </si>
  <si>
    <t>Trikot/Ziel</t>
  </si>
  <si>
    <t>=</t>
  </si>
  <si>
    <t>Gesamtzahl</t>
  </si>
  <si>
    <t>/</t>
  </si>
  <si>
    <t>Trikotwertung</t>
  </si>
  <si>
    <t>Etappen</t>
  </si>
  <si>
    <t>Fahrer / Tage in …</t>
  </si>
  <si>
    <t>Summe Tage</t>
  </si>
  <si>
    <t>Bonus</t>
  </si>
  <si>
    <t>pro Tag pro Trikot 1 Punkt</t>
  </si>
  <si>
    <t>Endstand pro Trikot 3 Punkte</t>
  </si>
  <si>
    <t>Die Fahrer mussten per Auktion ersteigert werden. Hierzu kamen die vier Radsport-Manager zusammen und gaben ihr Kapital von 100 Geldeinheiten für folgende Fahrer aus. Jeder Spieler konnte max. 9 Fahrer ersteigern. Mindestgebot: 3 GE.</t>
  </si>
  <si>
    <t>Fahrerpreise</t>
  </si>
  <si>
    <t>Kosten</t>
  </si>
  <si>
    <t>prozent.
Kosten des ges.Teams</t>
  </si>
  <si>
    <t>erzielte
Punkte</t>
  </si>
  <si>
    <t>Punkte je
Geldeinheit</t>
  </si>
  <si>
    <t>% der Pkte.
Im Team</t>
  </si>
  <si>
    <t>Giro d'Italia 2023</t>
  </si>
  <si>
    <t>Rohan Dennis (TJV)</t>
  </si>
  <si>
    <t>Geraint Thomas (IGD)</t>
  </si>
  <si>
    <t>Jay Vine (UAD)</t>
  </si>
  <si>
    <t>Tao Hart (IGD)</t>
  </si>
  <si>
    <t>Damiano Caruso (TBV)</t>
  </si>
  <si>
    <t>Aleksandr Vlasov (BOH)</t>
  </si>
  <si>
    <t>Fernando Gaviria (MOV)</t>
  </si>
  <si>
    <t>Primoz Roglic (TJV)</t>
  </si>
  <si>
    <t>Jack Haig (TBV)</t>
  </si>
  <si>
    <t>Kaden Groves (ADC)</t>
  </si>
  <si>
    <t>Vincenzo Albanese (EOK)</t>
  </si>
  <si>
    <t>Michael Matthews (JAY)</t>
  </si>
  <si>
    <t>Brandon McNulty (UAD)</t>
  </si>
  <si>
    <t>Jefferson Cepeda (EFE)</t>
  </si>
  <si>
    <t>Santiago Buitrago (TBV)</t>
  </si>
  <si>
    <t>Diego Ulissi (UAD)</t>
  </si>
  <si>
    <t>Filippo Ganna (IGD)</t>
  </si>
  <si>
    <t>Lennard Kämna (BOH)</t>
  </si>
  <si>
    <t>Thymen Arensman (IGD)</t>
  </si>
  <si>
    <t>Joao Almeida (UAD)</t>
  </si>
  <si>
    <t>Magnus Cort (EFE)</t>
  </si>
  <si>
    <t>Mads Pedersen (TFS)</t>
  </si>
  <si>
    <t>Hugh Carthy (EFE)</t>
  </si>
  <si>
    <t>Lorenzo Fortunato (EOK)</t>
  </si>
  <si>
    <t>Bauke Mollema (TFS)</t>
  </si>
  <si>
    <t>Stefan Küng (GFC)</t>
  </si>
  <si>
    <t>Thibaut Pinot (GFC)</t>
  </si>
  <si>
    <t>Remco Evenepoel (SOQ)</t>
  </si>
  <si>
    <t>Bob Jungels (BOH)</t>
  </si>
  <si>
    <t>Rigoberto Uran (EFE)</t>
  </si>
  <si>
    <t>Pascal Ackermann (UAD)</t>
  </si>
  <si>
    <t>9 Fahrer, Kosten zw. 3 und 61</t>
  </si>
  <si>
    <t>9 Fahrer, Kosten zw. 3 und 27</t>
  </si>
  <si>
    <t>7 Fahrer, Kosten zw. 3 und 38</t>
  </si>
  <si>
    <t>7 Fahrer, Kosten zw. 3 und 75</t>
  </si>
  <si>
    <t>Remco Evenepoel</t>
  </si>
  <si>
    <t>Filippo Ganna</t>
  </si>
  <si>
    <t>Joao Almeida</t>
  </si>
  <si>
    <t>Geraint Thomas</t>
  </si>
  <si>
    <t>Stefan Küng</t>
  </si>
  <si>
    <t>Jonathan Milan</t>
  </si>
  <si>
    <t>David Dekker</t>
  </si>
  <si>
    <t>Kaden Groves</t>
  </si>
  <si>
    <t>Arne Marit</t>
  </si>
  <si>
    <t>Marius Mayrhofer</t>
  </si>
  <si>
    <t>Tao Hart</t>
  </si>
  <si>
    <t>Paul Lapeira</t>
  </si>
  <si>
    <t>Thibaut Pinot</t>
  </si>
  <si>
    <t>Michael Matthews</t>
  </si>
  <si>
    <t>Mads Pedersen</t>
  </si>
  <si>
    <t>Vincenzo Albanese</t>
  </si>
  <si>
    <t>Stefano Oldani</t>
  </si>
  <si>
    <t>Aurelien Paret-Peintre</t>
  </si>
  <si>
    <t>Andreas Leknessund</t>
  </si>
  <si>
    <t>Nicola Conzi</t>
  </si>
  <si>
    <t>Mark Cavendish</t>
  </si>
  <si>
    <t>Nicolas dalla Valle</t>
  </si>
  <si>
    <t>Pascal Ackermann</t>
  </si>
  <si>
    <t>Fernando Gaviria</t>
  </si>
  <si>
    <t>Davide Bais</t>
  </si>
  <si>
    <t>Karel Vacek</t>
  </si>
  <si>
    <t>Simone Petilli</t>
  </si>
  <si>
    <t>Primoz Roglic</t>
  </si>
  <si>
    <t xml:space="preserve"> DNS (Corona)</t>
  </si>
  <si>
    <t>Ben Healy</t>
  </si>
  <si>
    <t>Derek Gee</t>
  </si>
  <si>
    <t>Filippo Zana</t>
  </si>
  <si>
    <t>Warren Barguil</t>
  </si>
  <si>
    <t>Carlos Verona</t>
  </si>
  <si>
    <t>Bruno Armirail</t>
  </si>
  <si>
    <t>Magnus Cort</t>
  </si>
  <si>
    <t>Alessandro de Marchi</t>
  </si>
  <si>
    <t xml:space="preserve"> DNS (geplanter Ausstieg)</t>
  </si>
  <si>
    <t xml:space="preserve"> DNF (Sturz)</t>
  </si>
  <si>
    <t>Nico Denz</t>
  </si>
  <si>
    <t>Toms Skujins</t>
  </si>
  <si>
    <t>Sebastian Berwick</t>
  </si>
  <si>
    <t>Alessandro Tonelli</t>
  </si>
  <si>
    <t>Marco Frigo</t>
  </si>
  <si>
    <t xml:space="preserve"> DNF (Magen-Darm)</t>
  </si>
  <si>
    <t xml:space="preserve"> DNS (krank)</t>
  </si>
  <si>
    <t xml:space="preserve"> DNF (krank)</t>
  </si>
  <si>
    <t>Einer Rubio</t>
  </si>
  <si>
    <t>Valentin Paret-Peintre</t>
  </si>
  <si>
    <t>Jefferson Cepeda</t>
  </si>
  <si>
    <t>Alberto Bettiol</t>
  </si>
  <si>
    <t>Laurenz Rex</t>
  </si>
  <si>
    <t>Davide Ballerini</t>
  </si>
  <si>
    <t>Brandon McNulty</t>
  </si>
  <si>
    <t>Bauke Mollema</t>
  </si>
  <si>
    <t>Edward Dunbar</t>
  </si>
  <si>
    <t>Sepp Kuss</t>
  </si>
  <si>
    <t>Damiano Caruso</t>
  </si>
  <si>
    <t>Edward Dunbar (JAY)</t>
  </si>
  <si>
    <t>Lennard Kämna</t>
  </si>
  <si>
    <t>Thymen Arensman</t>
  </si>
  <si>
    <t>Laurens de Plus</t>
  </si>
  <si>
    <t>Alberto Dainese</t>
  </si>
  <si>
    <t>Niccolo Bonifazio</t>
  </si>
  <si>
    <t>Simone Consonni</t>
  </si>
  <si>
    <t>Santiago Buitrago</t>
  </si>
  <si>
    <t xml:space="preserve"> DNS (Magenprobleme)</t>
  </si>
  <si>
    <t>Alex Kirsch</t>
  </si>
  <si>
    <t>Filippo Fiorelli</t>
  </si>
  <si>
    <t>Alexander Krieger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</si>
</sst>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0.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u/>
      <sz val="12"/>
      <color rgb="FF0000FF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14"/>
      <color rgb="FFFF0000"/>
      <name val="Arial"/>
      <family val="2"/>
    </font>
    <font>
      <b/>
      <i/>
      <sz val="10"/>
      <color rgb="FF008000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80"/>
      <name val="Arial"/>
      <family val="2"/>
    </font>
    <font>
      <b/>
      <sz val="10"/>
      <color rgb="FF008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1">
    <xf numFmtId="0" fontId="18" fillId="0" borderId="0" xfId="0" applyFont="1"/>
    <xf numFmtId="0" fontId="21" fillId="0" borderId="0" xfId="0" applyFont="1"/>
    <xf numFmtId="0" fontId="0" fillId="0" borderId="0" xfId="0" applyFont="1"/>
    <xf numFmtId="0" fontId="22" fillId="0" borderId="0" xfId="0" applyFont="1"/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0" borderId="0" xfId="42" applyFont="1" applyBorder="1"/>
    <xf numFmtId="0" fontId="25" fillId="0" borderId="0" xfId="42" applyFont="1"/>
    <xf numFmtId="0" fontId="0" fillId="33" borderId="10" xfId="0" applyFont="1" applyFill="1" applyBorder="1"/>
    <xf numFmtId="0" fontId="0" fillId="33" borderId="11" xfId="0" applyFont="1" applyFill="1" applyBorder="1"/>
    <xf numFmtId="0" fontId="27" fillId="0" borderId="0" xfId="0" applyFont="1"/>
    <xf numFmtId="0" fontId="27" fillId="0" borderId="26" xfId="0" applyFont="1" applyBorder="1"/>
    <xf numFmtId="0" fontId="27" fillId="0" borderId="15" xfId="0" applyFont="1" applyBorder="1" applyAlignment="1">
      <alignment horizontal="center"/>
    </xf>
    <xf numFmtId="0" fontId="0" fillId="33" borderId="2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9" fillId="0" borderId="28" xfId="0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27" fillId="0" borderId="15" xfId="0" applyFont="1" applyBorder="1"/>
    <xf numFmtId="0" fontId="27" fillId="0" borderId="15" xfId="0" applyFont="1" applyBorder="1" applyAlignment="1">
      <alignment horizontal="left"/>
    </xf>
    <xf numFmtId="0" fontId="27" fillId="0" borderId="19" xfId="0" applyFont="1" applyBorder="1"/>
    <xf numFmtId="0" fontId="27" fillId="0" borderId="19" xfId="0" applyFont="1" applyBorder="1" applyAlignment="1">
      <alignment horizontal="center"/>
    </xf>
    <xf numFmtId="0" fontId="29" fillId="0" borderId="27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0" fillId="0" borderId="30" xfId="0" applyFont="1" applyBorder="1"/>
    <xf numFmtId="0" fontId="22" fillId="0" borderId="30" xfId="0" applyFont="1" applyBorder="1"/>
    <xf numFmtId="0" fontId="33" fillId="0" borderId="18" xfId="0" applyFont="1" applyBorder="1" applyAlignment="1">
      <alignment vertical="center"/>
    </xf>
    <xf numFmtId="0" fontId="34" fillId="0" borderId="19" xfId="0" applyFont="1" applyBorder="1"/>
    <xf numFmtId="0" fontId="34" fillId="0" borderId="19" xfId="0" applyFont="1" applyBorder="1" applyAlignment="1">
      <alignment horizontal="center"/>
    </xf>
    <xf numFmtId="0" fontId="34" fillId="39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" fontId="22" fillId="0" borderId="0" xfId="0" applyNumberFormat="1" applyFont="1"/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4" xfId="0" applyFont="1" applyBorder="1"/>
    <xf numFmtId="0" fontId="37" fillId="0" borderId="29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 wrapText="1"/>
    </xf>
    <xf numFmtId="1" fontId="0" fillId="38" borderId="19" xfId="0" applyNumberFormat="1" applyFont="1" applyFill="1" applyBorder="1" applyAlignment="1">
      <alignment horizontal="center" wrapText="1"/>
    </xf>
    <xf numFmtId="2" fontId="0" fillId="38" borderId="19" xfId="0" applyNumberFormat="1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165" fontId="37" fillId="0" borderId="15" xfId="0" applyNumberFormat="1" applyFont="1" applyBorder="1" applyAlignment="1">
      <alignment horizontal="center"/>
    </xf>
    <xf numFmtId="1" fontId="37" fillId="0" borderId="15" xfId="0" applyNumberFormat="1" applyFont="1" applyBorder="1" applyAlignment="1">
      <alignment horizontal="center"/>
    </xf>
    <xf numFmtId="2" fontId="37" fillId="0" borderId="15" xfId="0" applyNumberFormat="1" applyFont="1" applyBorder="1" applyAlignment="1">
      <alignment horizontal="center"/>
    </xf>
    <xf numFmtId="165" fontId="37" fillId="0" borderId="19" xfId="0" applyNumberFormat="1" applyFont="1" applyBorder="1" applyAlignment="1">
      <alignment horizontal="center"/>
    </xf>
    <xf numFmtId="1" fontId="37" fillId="0" borderId="19" xfId="0" applyNumberFormat="1" applyFont="1" applyBorder="1" applyAlignment="1">
      <alignment horizontal="center"/>
    </xf>
    <xf numFmtId="2" fontId="37" fillId="0" borderId="19" xfId="0" applyNumberFormat="1" applyFont="1" applyBorder="1" applyAlignment="1">
      <alignment horizontal="center"/>
    </xf>
    <xf numFmtId="0" fontId="40" fillId="41" borderId="18" xfId="0" applyFont="1" applyFill="1" applyBorder="1" applyAlignment="1">
      <alignment vertical="center" textRotation="90"/>
    </xf>
    <xf numFmtId="0" fontId="28" fillId="41" borderId="19" xfId="0" applyFont="1" applyFill="1" applyBorder="1"/>
    <xf numFmtId="0" fontId="41" fillId="41" borderId="19" xfId="0" applyFont="1" applyFill="1" applyBorder="1" applyAlignment="1">
      <alignment horizontal="center"/>
    </xf>
    <xf numFmtId="165" fontId="41" fillId="41" borderId="19" xfId="0" applyNumberFormat="1" applyFont="1" applyFill="1" applyBorder="1" applyAlignment="1">
      <alignment horizontal="center"/>
    </xf>
    <xf numFmtId="1" fontId="41" fillId="41" borderId="19" xfId="0" applyNumberFormat="1" applyFont="1" applyFill="1" applyBorder="1" applyAlignment="1">
      <alignment horizontal="center"/>
    </xf>
    <xf numFmtId="2" fontId="41" fillId="41" borderId="19" xfId="0" applyNumberFormat="1" applyFont="1" applyFill="1" applyBorder="1" applyAlignment="1">
      <alignment horizontal="center"/>
    </xf>
    <xf numFmtId="165" fontId="27" fillId="0" borderId="15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165" fontId="27" fillId="0" borderId="19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42" fillId="41" borderId="18" xfId="0" applyFont="1" applyFill="1" applyBorder="1" applyAlignment="1">
      <alignment vertical="center"/>
    </xf>
    <xf numFmtId="0" fontId="42" fillId="41" borderId="13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43" fillId="42" borderId="0" xfId="0" applyFont="1" applyFill="1" applyAlignment="1">
      <alignment horizontal="center"/>
    </xf>
    <xf numFmtId="0" fontId="44" fillId="42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46" fillId="43" borderId="0" xfId="0" applyFont="1" applyFill="1" applyAlignment="1">
      <alignment horizontal="right"/>
    </xf>
    <xf numFmtId="0" fontId="47" fillId="4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43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left"/>
    </xf>
    <xf numFmtId="0" fontId="32" fillId="0" borderId="19" xfId="0" applyFont="1" applyFill="1" applyBorder="1" applyAlignment="1">
      <alignment horizontal="left"/>
    </xf>
    <xf numFmtId="165" fontId="27" fillId="0" borderId="33" xfId="0" applyNumberFormat="1" applyFont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165" fontId="27" fillId="0" borderId="26" xfId="0" applyNumberFormat="1" applyFont="1" applyBorder="1" applyAlignment="1">
      <alignment horizontal="center"/>
    </xf>
    <xf numFmtId="165" fontId="27" fillId="0" borderId="29" xfId="0" applyNumberFormat="1" applyFont="1" applyBorder="1" applyAlignment="1">
      <alignment horizontal="center"/>
    </xf>
    <xf numFmtId="165" fontId="27" fillId="0" borderId="18" xfId="0" applyNumberFormat="1" applyFont="1" applyBorder="1" applyAlignment="1">
      <alignment horizontal="center"/>
    </xf>
    <xf numFmtId="165" fontId="37" fillId="0" borderId="33" xfId="0" applyNumberFormat="1" applyFont="1" applyBorder="1" applyAlignment="1">
      <alignment horizontal="center"/>
    </xf>
    <xf numFmtId="1" fontId="37" fillId="0" borderId="26" xfId="0" applyNumberFormat="1" applyFont="1" applyBorder="1" applyAlignment="1">
      <alignment horizontal="center"/>
    </xf>
    <xf numFmtId="2" fontId="37" fillId="0" borderId="26" xfId="0" applyNumberFormat="1" applyFont="1" applyBorder="1" applyAlignment="1">
      <alignment horizontal="center"/>
    </xf>
    <xf numFmtId="165" fontId="37" fillId="0" borderId="26" xfId="0" applyNumberFormat="1" applyFont="1" applyBorder="1" applyAlignment="1">
      <alignment horizontal="center"/>
    </xf>
    <xf numFmtId="165" fontId="37" fillId="0" borderId="29" xfId="0" applyNumberFormat="1" applyFont="1" applyBorder="1" applyAlignment="1">
      <alignment horizontal="center"/>
    </xf>
    <xf numFmtId="165" fontId="37" fillId="0" borderId="18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7" fillId="44" borderId="1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18" fillId="0" borderId="0" xfId="0" applyFont="1" applyFill="1" applyBorder="1"/>
    <xf numFmtId="0" fontId="28" fillId="0" borderId="15" xfId="0" applyFont="1" applyBorder="1"/>
    <xf numFmtId="0" fontId="28" fillId="0" borderId="26" xfId="0" applyFont="1" applyBorder="1"/>
    <xf numFmtId="0" fontId="28" fillId="0" borderId="14" xfId="0" applyFont="1" applyBorder="1"/>
    <xf numFmtId="0" fontId="24" fillId="0" borderId="29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5" fillId="0" borderId="0" xfId="42" applyFont="1" applyBorder="1" applyAlignment="1">
      <alignment horizontal="center"/>
    </xf>
    <xf numFmtId="0" fontId="26" fillId="0" borderId="3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26" fillId="0" borderId="31" xfId="0" applyFont="1" applyBorder="1" applyAlignment="1">
      <alignment vertical="center"/>
    </xf>
    <xf numFmtId="0" fontId="28" fillId="0" borderId="34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left"/>
    </xf>
    <xf numFmtId="0" fontId="28" fillId="0" borderId="36" xfId="0" applyFont="1" applyFill="1" applyBorder="1" applyAlignment="1">
      <alignment horizontal="left"/>
    </xf>
    <xf numFmtId="0" fontId="28" fillId="0" borderId="37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5" fillId="4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30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3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18" fillId="0" borderId="30" xfId="0" applyFont="1" applyBorder="1"/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77723062052186E-2"/>
          <c:y val="6.8645640074211506E-2"/>
          <c:w val="0.90291337041982622"/>
          <c:h val="0.74582560296846023"/>
        </c:manualLayout>
      </c:layout>
      <c:lineChart>
        <c:grouping val="standard"/>
        <c:varyColors val="0"/>
        <c:ser>
          <c:idx val="1"/>
          <c:order val="0"/>
          <c:tx>
            <c:strRef>
              <c:f>Punkteentwicklung!$A$2</c:f>
              <c:strCache>
                <c:ptCount val="1"/>
                <c:pt idx="0">
                  <c:v>Rainer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Punkteentwicklung!$B$1:$W$1</c:f>
              <c:strCache>
                <c:ptCount val="22"/>
                <c:pt idx="0">
                  <c:v>ITT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ITT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ITT</c:v>
                </c:pt>
                <c:pt idx="20">
                  <c:v>21</c:v>
                </c:pt>
                <c:pt idx="21">
                  <c:v>Ziel</c:v>
                </c:pt>
              </c:strCache>
            </c:strRef>
          </c:cat>
          <c:val>
            <c:numRef>
              <c:f>Punkteentwicklung!$B$2:$W$2</c:f>
              <c:numCache>
                <c:formatCode>General</c:formatCode>
                <c:ptCount val="22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15</c:v>
                </c:pt>
                <c:pt idx="4">
                  <c:v>20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26</c:v>
                </c:pt>
                <c:pt idx="13">
                  <c:v>26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37</c:v>
                </c:pt>
                <c:pt idx="18">
                  <c:v>44</c:v>
                </c:pt>
                <c:pt idx="19">
                  <c:v>50</c:v>
                </c:pt>
                <c:pt idx="20">
                  <c:v>51</c:v>
                </c:pt>
                <c:pt idx="2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4-47AF-9004-D3DFDB66DF42}"/>
            </c:ext>
          </c:extLst>
        </c:ser>
        <c:ser>
          <c:idx val="2"/>
          <c:order val="1"/>
          <c:tx>
            <c:strRef>
              <c:f>Punkteentwicklung!$A$3</c:f>
              <c:strCache>
                <c:ptCount val="1"/>
                <c:pt idx="0">
                  <c:v>Torsten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Punkteentwicklung!$B$1:$W$1</c:f>
              <c:strCache>
                <c:ptCount val="22"/>
                <c:pt idx="0">
                  <c:v>ITT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ITT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ITT</c:v>
                </c:pt>
                <c:pt idx="20">
                  <c:v>21</c:v>
                </c:pt>
                <c:pt idx="21">
                  <c:v>Ziel</c:v>
                </c:pt>
              </c:strCache>
            </c:strRef>
          </c:cat>
          <c:val>
            <c:numRef>
              <c:f>Punkteentwicklung!$B$3:$W$3</c:f>
              <c:numCache>
                <c:formatCode>General</c:formatCode>
                <c:ptCount val="2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27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36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53</c:v>
                </c:pt>
                <c:pt idx="2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4-47AF-9004-D3DFDB66DF42}"/>
            </c:ext>
          </c:extLst>
        </c:ser>
        <c:ser>
          <c:idx val="3"/>
          <c:order val="2"/>
          <c:tx>
            <c:strRef>
              <c:f>Punkteentwicklung!#REF!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Punkteentwicklung!$B$1:$W$1</c:f>
              <c:strCache>
                <c:ptCount val="22"/>
                <c:pt idx="0">
                  <c:v>ITT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ITT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ITT</c:v>
                </c:pt>
                <c:pt idx="20">
                  <c:v>21</c:v>
                </c:pt>
                <c:pt idx="21">
                  <c:v>Ziel</c:v>
                </c:pt>
              </c:strCache>
            </c:strRef>
          </c:cat>
          <c:val>
            <c:numRef>
              <c:f>Punkteentwicklung!#REF!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64-47AF-9004-D3DFDB66DF42}"/>
            </c:ext>
          </c:extLst>
        </c:ser>
        <c:ser>
          <c:idx val="0"/>
          <c:order val="3"/>
          <c:tx>
            <c:strRef>
              <c:f>Punkteentwicklung!$A$4</c:f>
              <c:strCache>
                <c:ptCount val="1"/>
                <c:pt idx="0">
                  <c:v>Robert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Punkteentwicklung!$B$4:$W$4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24</c:v>
                </c:pt>
                <c:pt idx="19">
                  <c:v>30</c:v>
                </c:pt>
                <c:pt idx="20">
                  <c:v>30</c:v>
                </c:pt>
                <c:pt idx="2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64-47AF-9004-D3DFDB66DF42}"/>
            </c:ext>
          </c:extLst>
        </c:ser>
        <c:ser>
          <c:idx val="4"/>
          <c:order val="4"/>
          <c:tx>
            <c:strRef>
              <c:f>Punkteentwicklung!$A$5</c:f>
              <c:strCache>
                <c:ptCount val="1"/>
                <c:pt idx="0">
                  <c:v>Markus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Punkteentwicklung!$B$5:$W$5</c:f>
              <c:numCache>
                <c:formatCode>General</c:formatCode>
                <c:ptCount val="22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22</c:v>
                </c:pt>
                <c:pt idx="8">
                  <c:v>31</c:v>
                </c:pt>
                <c:pt idx="9">
                  <c:v>32</c:v>
                </c:pt>
                <c:pt idx="10">
                  <c:v>37</c:v>
                </c:pt>
                <c:pt idx="11">
                  <c:v>37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44</c:v>
                </c:pt>
                <c:pt idx="16">
                  <c:v>44</c:v>
                </c:pt>
                <c:pt idx="17">
                  <c:v>49</c:v>
                </c:pt>
                <c:pt idx="18">
                  <c:v>50</c:v>
                </c:pt>
                <c:pt idx="19">
                  <c:v>52</c:v>
                </c:pt>
                <c:pt idx="20">
                  <c:v>53</c:v>
                </c:pt>
                <c:pt idx="2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64-47AF-9004-D3DFDB66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1465791"/>
        <c:axId val="1"/>
      </c:lineChart>
      <c:catAx>
        <c:axId val="1301465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01465791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984251969" l="0.78740157499999996" r="0.78740157499999996" t="0.984251969" header="0.4921259845" footer="0.492125984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</xdr:row>
      <xdr:rowOff>152400</xdr:rowOff>
    </xdr:from>
    <xdr:to>
      <xdr:col>22</xdr:col>
      <xdr:colOff>160020</xdr:colOff>
      <xdr:row>30</xdr:row>
      <xdr:rowOff>68580</xdr:rowOff>
    </xdr:to>
    <xdr:graphicFrame macro="">
      <xdr:nvGraphicFramePr>
        <xdr:cNvPr id="1025" name="Diagramm 1">
          <a:extLst>
            <a:ext uri="{FF2B5EF4-FFF2-40B4-BE49-F238E27FC236}">
              <a16:creationId xmlns:a16="http://schemas.microsoft.com/office/drawing/2014/main" id="{C26BE79C-5DD7-4FEA-BC06-572ACC536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rsten-jahns.de/tippspiel/rad/radtipparchiv.htm" TargetMode="External"/><Relationship Id="rId13" Type="http://schemas.openxmlformats.org/officeDocument/2006/relationships/hyperlink" Target="http://www.torsten-jahns.de/tippspiel/rad/radtipparchiv.htm" TargetMode="External"/><Relationship Id="rId3" Type="http://schemas.openxmlformats.org/officeDocument/2006/relationships/hyperlink" Target="http://www.torsten-jahns.de/tippspiel/rad/radtipparchiv.htm" TargetMode="External"/><Relationship Id="rId7" Type="http://schemas.openxmlformats.org/officeDocument/2006/relationships/hyperlink" Target="http://www.torsten-jahns.de/tippspiel/rad/radtipparchiv.htm" TargetMode="External"/><Relationship Id="rId12" Type="http://schemas.openxmlformats.org/officeDocument/2006/relationships/hyperlink" Target="http://www.torsten-jahns.de/tippspiel/rad/radtipparchiv.htm" TargetMode="External"/><Relationship Id="rId2" Type="http://schemas.openxmlformats.org/officeDocument/2006/relationships/hyperlink" Target="http://www.torsten-jahns.de/tippspiel/rad/radtipparchiv.htm" TargetMode="External"/><Relationship Id="rId1" Type="http://schemas.openxmlformats.org/officeDocument/2006/relationships/hyperlink" Target="http://www.torsten-jahns.de/tippspiel/rad/radtipparchiv.htm" TargetMode="External"/><Relationship Id="rId6" Type="http://schemas.openxmlformats.org/officeDocument/2006/relationships/hyperlink" Target="http://www.torsten-jahns.de/tippspiel/rad/radtipparchiv.htm" TargetMode="External"/><Relationship Id="rId11" Type="http://schemas.openxmlformats.org/officeDocument/2006/relationships/hyperlink" Target="http://www.torsten-jahns.de/tippspiel/rad/radtipparchiv.htm" TargetMode="External"/><Relationship Id="rId5" Type="http://schemas.openxmlformats.org/officeDocument/2006/relationships/hyperlink" Target="http://www.torsten-jahns.de/tippspiel/rad/radtipparchiv.htm" TargetMode="External"/><Relationship Id="rId10" Type="http://schemas.openxmlformats.org/officeDocument/2006/relationships/hyperlink" Target="http://www.torsten-jahns.de/tippspiel/rad/radtipparchiv.htm" TargetMode="External"/><Relationship Id="rId4" Type="http://schemas.openxmlformats.org/officeDocument/2006/relationships/hyperlink" Target="http://www.torsten-jahns.de/tippspiel/rad/radtipparchiv.htm" TargetMode="External"/><Relationship Id="rId9" Type="http://schemas.openxmlformats.org/officeDocument/2006/relationships/hyperlink" Target="http://www.torsten-jahns.de/tippspiel/rad/radtipparchiv.htm" TargetMode="External"/><Relationship Id="rId14" Type="http://schemas.openxmlformats.org/officeDocument/2006/relationships/hyperlink" Target="http://www.torsten-jahns.de/tippspiel/rad/radtipparchiv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rsten-jahns.de/tippspiel/rad/radtipparchiv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rsten-jahns.de/tippspiel/rad/radtipparchiv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rsten-jahns.de/tippspiel/rad/radtipparchiv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orsten-jahns.de/tippspiel/rad/radtipparchiv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workbookViewId="0">
      <selection activeCell="L25" sqref="L25"/>
    </sheetView>
  </sheetViews>
  <sheetFormatPr baseColWidth="10" defaultRowHeight="13.2" x14ac:dyDescent="0.25"/>
  <cols>
    <col min="1" max="2" width="6.6640625" customWidth="1"/>
    <col min="3" max="4" width="18" customWidth="1"/>
    <col min="5" max="5" width="16.5546875" customWidth="1"/>
    <col min="6" max="6" width="18" customWidth="1"/>
    <col min="7" max="7" width="16.5546875" customWidth="1"/>
    <col min="8" max="9" width="18" customWidth="1"/>
    <col min="10" max="10" width="16.5546875" customWidth="1"/>
    <col min="11" max="11" width="15.6640625" customWidth="1"/>
  </cols>
  <sheetData>
    <row r="1" spans="1:24" ht="13.8" x14ac:dyDescent="0.25">
      <c r="A1" s="1" t="s">
        <v>54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3" t="s">
        <v>0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7" t="s">
        <v>8</v>
      </c>
      <c r="I4" s="8" t="s">
        <v>9</v>
      </c>
      <c r="J4" s="9" t="s">
        <v>10</v>
      </c>
      <c r="K4" s="10" t="s">
        <v>11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11">
        <v>45052</v>
      </c>
      <c r="B5" s="118" t="s">
        <v>12</v>
      </c>
      <c r="C5" s="13" t="s">
        <v>90</v>
      </c>
      <c r="D5" s="13" t="s">
        <v>91</v>
      </c>
      <c r="E5" s="13" t="s">
        <v>92</v>
      </c>
      <c r="F5" s="13" t="s">
        <v>93</v>
      </c>
      <c r="G5" s="14" t="s">
        <v>94</v>
      </c>
      <c r="H5" s="13" t="s">
        <v>90</v>
      </c>
      <c r="I5" s="13" t="s">
        <v>90</v>
      </c>
      <c r="J5" s="13" t="s">
        <v>90</v>
      </c>
      <c r="K5" s="13" t="s">
        <v>100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1">
        <f>A5+1</f>
        <v>45053</v>
      </c>
      <c r="B6" s="12">
        <v>2</v>
      </c>
      <c r="C6" s="13" t="s">
        <v>95</v>
      </c>
      <c r="D6" s="13" t="s">
        <v>96</v>
      </c>
      <c r="E6" s="13" t="s">
        <v>97</v>
      </c>
      <c r="F6" s="13" t="s">
        <v>98</v>
      </c>
      <c r="G6" s="14" t="s">
        <v>99</v>
      </c>
      <c r="H6" s="13" t="s">
        <v>90</v>
      </c>
      <c r="I6" s="13" t="s">
        <v>90</v>
      </c>
      <c r="J6" s="13" t="s">
        <v>95</v>
      </c>
      <c r="K6" s="13" t="s">
        <v>101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1">
        <f>A6+1</f>
        <v>45054</v>
      </c>
      <c r="B7" s="12">
        <f t="shared" ref="B7:B23" si="0">B6+1</f>
        <v>3</v>
      </c>
      <c r="C7" s="13" t="s">
        <v>103</v>
      </c>
      <c r="D7" s="13" t="s">
        <v>104</v>
      </c>
      <c r="E7" s="13" t="s">
        <v>97</v>
      </c>
      <c r="F7" s="13" t="s">
        <v>105</v>
      </c>
      <c r="G7" s="14" t="s">
        <v>106</v>
      </c>
      <c r="H7" s="13" t="s">
        <v>90</v>
      </c>
      <c r="I7" s="13" t="s">
        <v>90</v>
      </c>
      <c r="J7" s="13" t="s">
        <v>95</v>
      </c>
      <c r="K7" s="13" t="s">
        <v>102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1">
        <f t="shared" ref="A8:A13" si="1">A7+1</f>
        <v>45055</v>
      </c>
      <c r="B8" s="12">
        <f t="shared" si="0"/>
        <v>4</v>
      </c>
      <c r="C8" s="13" t="s">
        <v>107</v>
      </c>
      <c r="D8" s="13" t="s">
        <v>108</v>
      </c>
      <c r="E8" s="13" t="s">
        <v>130</v>
      </c>
      <c r="F8" s="13" t="s">
        <v>105</v>
      </c>
      <c r="G8" s="14" t="s">
        <v>109</v>
      </c>
      <c r="H8" s="13" t="s">
        <v>108</v>
      </c>
      <c r="I8" s="13" t="s">
        <v>108</v>
      </c>
      <c r="J8" s="13" t="s">
        <v>95</v>
      </c>
      <c r="K8" s="13" t="s">
        <v>102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1">
        <f t="shared" si="1"/>
        <v>45056</v>
      </c>
      <c r="B9" s="12">
        <f t="shared" si="0"/>
        <v>5</v>
      </c>
      <c r="C9" s="13" t="s">
        <v>97</v>
      </c>
      <c r="D9" s="13" t="s">
        <v>95</v>
      </c>
      <c r="E9" s="13" t="s">
        <v>104</v>
      </c>
      <c r="F9" s="13" t="s">
        <v>110</v>
      </c>
      <c r="G9" s="14" t="s">
        <v>111</v>
      </c>
      <c r="H9" s="13" t="s">
        <v>108</v>
      </c>
      <c r="I9" s="13" t="s">
        <v>108</v>
      </c>
      <c r="J9" s="13" t="s">
        <v>95</v>
      </c>
      <c r="K9" s="13" t="s">
        <v>102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11">
        <f t="shared" si="1"/>
        <v>45057</v>
      </c>
      <c r="B10" s="12">
        <f t="shared" si="0"/>
        <v>6</v>
      </c>
      <c r="C10" s="13" t="s">
        <v>104</v>
      </c>
      <c r="D10" s="13" t="s">
        <v>95</v>
      </c>
      <c r="E10" s="13" t="s">
        <v>112</v>
      </c>
      <c r="F10" s="13" t="s">
        <v>97</v>
      </c>
      <c r="G10" s="14" t="s">
        <v>113</v>
      </c>
      <c r="H10" s="13" t="s">
        <v>108</v>
      </c>
      <c r="I10" s="13" t="s">
        <v>108</v>
      </c>
      <c r="J10" s="13" t="s">
        <v>95</v>
      </c>
      <c r="K10" s="13" t="s">
        <v>102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1">
        <f t="shared" si="1"/>
        <v>45058</v>
      </c>
      <c r="B11" s="12">
        <f t="shared" si="0"/>
        <v>7</v>
      </c>
      <c r="C11" s="13" t="s">
        <v>114</v>
      </c>
      <c r="D11" s="13" t="s">
        <v>115</v>
      </c>
      <c r="E11" s="13" t="s">
        <v>116</v>
      </c>
      <c r="F11" s="13" t="s">
        <v>90</v>
      </c>
      <c r="G11" s="14" t="s">
        <v>117</v>
      </c>
      <c r="H11" s="13" t="s">
        <v>108</v>
      </c>
      <c r="I11" s="13" t="s">
        <v>108</v>
      </c>
      <c r="J11" s="13" t="s">
        <v>95</v>
      </c>
      <c r="K11" s="13" t="s">
        <v>114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1">
        <f t="shared" si="1"/>
        <v>45059</v>
      </c>
      <c r="B12" s="12">
        <f t="shared" si="0"/>
        <v>8</v>
      </c>
      <c r="C12" s="13" t="s">
        <v>119</v>
      </c>
      <c r="D12" s="13" t="s">
        <v>120</v>
      </c>
      <c r="E12" s="13" t="s">
        <v>121</v>
      </c>
      <c r="F12" s="13" t="s">
        <v>122</v>
      </c>
      <c r="G12" s="14" t="s">
        <v>123</v>
      </c>
      <c r="H12" s="13" t="s">
        <v>108</v>
      </c>
      <c r="I12" s="13" t="s">
        <v>108</v>
      </c>
      <c r="J12" s="13" t="s">
        <v>95</v>
      </c>
      <c r="K12" s="13" t="s">
        <v>114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1">
        <f t="shared" si="1"/>
        <v>45060</v>
      </c>
      <c r="B13" s="118" t="s">
        <v>12</v>
      </c>
      <c r="C13" s="13" t="s">
        <v>90</v>
      </c>
      <c r="D13" s="13" t="s">
        <v>93</v>
      </c>
      <c r="E13" s="13" t="s">
        <v>100</v>
      </c>
      <c r="F13" s="13" t="s">
        <v>94</v>
      </c>
      <c r="G13" s="14" t="s">
        <v>124</v>
      </c>
      <c r="H13" s="13" t="s">
        <v>90</v>
      </c>
      <c r="I13" s="13" t="s">
        <v>90</v>
      </c>
      <c r="J13" s="13" t="s">
        <v>95</v>
      </c>
      <c r="K13" s="13" t="s">
        <v>114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1">
        <v>45062</v>
      </c>
      <c r="B14" s="12">
        <v>10</v>
      </c>
      <c r="C14" s="13" t="s">
        <v>125</v>
      </c>
      <c r="D14" s="13" t="s">
        <v>120</v>
      </c>
      <c r="E14" s="13" t="s">
        <v>126</v>
      </c>
      <c r="F14" s="13" t="s">
        <v>104</v>
      </c>
      <c r="G14" s="14" t="s">
        <v>112</v>
      </c>
      <c r="H14" s="13" t="s">
        <v>93</v>
      </c>
      <c r="I14" s="13" t="s">
        <v>92</v>
      </c>
      <c r="J14" s="13" t="s">
        <v>95</v>
      </c>
      <c r="K14" s="13" t="s">
        <v>114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1">
        <f>A14+1</f>
        <v>45063</v>
      </c>
      <c r="B15" s="12">
        <f t="shared" si="0"/>
        <v>11</v>
      </c>
      <c r="C15" s="13" t="s">
        <v>112</v>
      </c>
      <c r="D15" s="13" t="s">
        <v>95</v>
      </c>
      <c r="E15" s="13" t="s">
        <v>110</v>
      </c>
      <c r="F15" s="13" t="s">
        <v>104</v>
      </c>
      <c r="G15" s="14" t="s">
        <v>106</v>
      </c>
      <c r="H15" s="13" t="s">
        <v>93</v>
      </c>
      <c r="I15" s="13" t="s">
        <v>92</v>
      </c>
      <c r="J15" s="13" t="s">
        <v>95</v>
      </c>
      <c r="K15" s="13" t="s">
        <v>114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1">
        <f>A15+1</f>
        <v>45064</v>
      </c>
      <c r="B16" s="12">
        <f t="shared" si="0"/>
        <v>12</v>
      </c>
      <c r="C16" s="13" t="s">
        <v>129</v>
      </c>
      <c r="D16" s="13" t="s">
        <v>130</v>
      </c>
      <c r="E16" s="13" t="s">
        <v>131</v>
      </c>
      <c r="F16" s="13" t="s">
        <v>132</v>
      </c>
      <c r="G16" s="14" t="s">
        <v>133</v>
      </c>
      <c r="H16" s="13" t="s">
        <v>93</v>
      </c>
      <c r="I16" s="13" t="s">
        <v>92</v>
      </c>
      <c r="J16" s="13" t="s">
        <v>95</v>
      </c>
      <c r="K16" s="13" t="s">
        <v>114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1">
        <f>A16+1</f>
        <v>45065</v>
      </c>
      <c r="B17" s="12">
        <f t="shared" si="0"/>
        <v>13</v>
      </c>
      <c r="C17" s="13" t="s">
        <v>137</v>
      </c>
      <c r="D17" s="13" t="s">
        <v>102</v>
      </c>
      <c r="E17" s="13" t="s">
        <v>139</v>
      </c>
      <c r="F17" s="13" t="s">
        <v>120</v>
      </c>
      <c r="G17" s="14" t="s">
        <v>138</v>
      </c>
      <c r="H17" s="13" t="s">
        <v>93</v>
      </c>
      <c r="I17" s="13" t="s">
        <v>92</v>
      </c>
      <c r="J17" s="13" t="s">
        <v>95</v>
      </c>
      <c r="K17" s="13" t="s">
        <v>102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11">
        <f>A17+1</f>
        <v>45066</v>
      </c>
      <c r="B18" s="12">
        <f t="shared" si="0"/>
        <v>14</v>
      </c>
      <c r="C18" s="13" t="s">
        <v>129</v>
      </c>
      <c r="D18" s="13" t="s">
        <v>120</v>
      </c>
      <c r="E18" s="13" t="s">
        <v>140</v>
      </c>
      <c r="F18" s="13" t="s">
        <v>141</v>
      </c>
      <c r="G18" s="14" t="s">
        <v>142</v>
      </c>
      <c r="H18" s="13" t="s">
        <v>124</v>
      </c>
      <c r="I18" s="13" t="s">
        <v>92</v>
      </c>
      <c r="J18" s="13" t="s">
        <v>95</v>
      </c>
      <c r="K18" s="13" t="s">
        <v>114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11">
        <f>A18+1</f>
        <v>45067</v>
      </c>
      <c r="B19" s="12">
        <f t="shared" si="0"/>
        <v>15</v>
      </c>
      <c r="C19" s="13" t="s">
        <v>143</v>
      </c>
      <c r="D19" s="13" t="s">
        <v>119</v>
      </c>
      <c r="E19" s="13" t="s">
        <v>133</v>
      </c>
      <c r="F19" s="13" t="s">
        <v>144</v>
      </c>
      <c r="G19" s="14" t="s">
        <v>137</v>
      </c>
      <c r="H19" s="13" t="s">
        <v>124</v>
      </c>
      <c r="I19" s="13" t="s">
        <v>92</v>
      </c>
      <c r="J19" s="13" t="s">
        <v>95</v>
      </c>
      <c r="K19" s="13" t="s">
        <v>114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1">
        <v>45069</v>
      </c>
      <c r="B20" s="12">
        <f t="shared" si="0"/>
        <v>16</v>
      </c>
      <c r="C20" s="13" t="s">
        <v>92</v>
      </c>
      <c r="D20" s="13" t="s">
        <v>93</v>
      </c>
      <c r="E20" s="13" t="s">
        <v>117</v>
      </c>
      <c r="F20" s="13" t="s">
        <v>145</v>
      </c>
      <c r="G20" s="14" t="s">
        <v>146</v>
      </c>
      <c r="H20" s="13" t="s">
        <v>93</v>
      </c>
      <c r="I20" s="13" t="s">
        <v>92</v>
      </c>
      <c r="J20" s="13" t="s">
        <v>95</v>
      </c>
      <c r="K20" s="13" t="s">
        <v>119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1">
        <f>A20+1</f>
        <v>45070</v>
      </c>
      <c r="B21" s="12">
        <f t="shared" si="0"/>
        <v>17</v>
      </c>
      <c r="C21" s="13" t="s">
        <v>152</v>
      </c>
      <c r="D21" s="13" t="s">
        <v>95</v>
      </c>
      <c r="E21" s="13" t="s">
        <v>103</v>
      </c>
      <c r="F21" s="13" t="s">
        <v>153</v>
      </c>
      <c r="G21" s="14" t="s">
        <v>154</v>
      </c>
      <c r="H21" s="13" t="s">
        <v>93</v>
      </c>
      <c r="I21" s="13" t="s">
        <v>92</v>
      </c>
      <c r="J21" s="13" t="s">
        <v>95</v>
      </c>
      <c r="K21" s="13" t="s">
        <v>119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1">
        <f>A21+1</f>
        <v>45071</v>
      </c>
      <c r="B22" s="12">
        <f t="shared" si="0"/>
        <v>18</v>
      </c>
      <c r="C22" s="13" t="s">
        <v>121</v>
      </c>
      <c r="D22" s="13" t="s">
        <v>102</v>
      </c>
      <c r="E22" s="13" t="s">
        <v>122</v>
      </c>
      <c r="F22" s="13" t="s">
        <v>120</v>
      </c>
      <c r="G22" s="14" t="s">
        <v>107</v>
      </c>
      <c r="H22" s="13" t="s">
        <v>93</v>
      </c>
      <c r="I22" s="13" t="s">
        <v>92</v>
      </c>
      <c r="J22" s="13" t="s">
        <v>95</v>
      </c>
      <c r="K22" s="13" t="s">
        <v>102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11">
        <f>A22+1</f>
        <v>45072</v>
      </c>
      <c r="B23" s="12">
        <f t="shared" si="0"/>
        <v>19</v>
      </c>
      <c r="C23" s="13" t="s">
        <v>155</v>
      </c>
      <c r="D23" s="13" t="s">
        <v>120</v>
      </c>
      <c r="E23" s="13" t="s">
        <v>125</v>
      </c>
      <c r="F23" s="13" t="s">
        <v>117</v>
      </c>
      <c r="G23" s="14" t="s">
        <v>93</v>
      </c>
      <c r="H23" s="13" t="s">
        <v>93</v>
      </c>
      <c r="I23" s="13" t="s">
        <v>92</v>
      </c>
      <c r="J23" s="13" t="s">
        <v>95</v>
      </c>
      <c r="K23" s="13" t="s">
        <v>102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1">
        <f>A23+1</f>
        <v>45073</v>
      </c>
      <c r="B24" s="118" t="s">
        <v>12</v>
      </c>
      <c r="C24" s="15" t="s">
        <v>117</v>
      </c>
      <c r="D24" s="15" t="s">
        <v>93</v>
      </c>
      <c r="E24" s="15" t="s">
        <v>92</v>
      </c>
      <c r="F24" s="15" t="s">
        <v>147</v>
      </c>
      <c r="G24" s="16" t="s">
        <v>102</v>
      </c>
      <c r="H24" s="13" t="s">
        <v>117</v>
      </c>
      <c r="I24" s="13" t="s">
        <v>92</v>
      </c>
      <c r="J24" s="13" t="s">
        <v>95</v>
      </c>
      <c r="K24" s="13" t="s">
        <v>102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17">
        <f>A24+1</f>
        <v>45074</v>
      </c>
      <c r="B25" s="18">
        <v>21</v>
      </c>
      <c r="C25" s="19" t="s">
        <v>110</v>
      </c>
      <c r="D25" s="19" t="s">
        <v>157</v>
      </c>
      <c r="E25" s="19" t="s">
        <v>158</v>
      </c>
      <c r="F25" s="19" t="s">
        <v>152</v>
      </c>
      <c r="G25" s="20" t="s">
        <v>159</v>
      </c>
      <c r="H25" s="21" t="s">
        <v>117</v>
      </c>
      <c r="I25" s="21" t="s">
        <v>92</v>
      </c>
      <c r="J25" s="21" t="s">
        <v>95</v>
      </c>
      <c r="K25" s="21" t="s">
        <v>102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x14ac:dyDescent="0.25">
      <c r="A28" s="128" t="s">
        <v>13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</sheetData>
  <mergeCells count="1">
    <mergeCell ref="A28:K28"/>
  </mergeCells>
  <hyperlinks>
    <hyperlink ref="A28" r:id="rId1" display="http://www.torsten-jahns.de/tippspiel/rad/radtipparchiv.htm" xr:uid="{00000000-0004-0000-0000-000000000000}"/>
    <hyperlink ref="L28" r:id="rId2" display="http://www.torsten-jahns.de/tippspiel/rad/radtipparchiv.htm" xr:uid="{00000000-0004-0000-0000-000001000000}"/>
    <hyperlink ref="M28" r:id="rId3" display="http://www.torsten-jahns.de/tippspiel/rad/radtipparchiv.htm" xr:uid="{00000000-0004-0000-0000-000002000000}"/>
    <hyperlink ref="N28" r:id="rId4" display="http://www.torsten-jahns.de/tippspiel/rad/radtipparchiv.htm" xr:uid="{00000000-0004-0000-0000-000003000000}"/>
    <hyperlink ref="O28" r:id="rId5" display="http://www.torsten-jahns.de/tippspiel/rad/radtipparchiv.htm" xr:uid="{00000000-0004-0000-0000-000004000000}"/>
    <hyperlink ref="P28" r:id="rId6" display="http://www.torsten-jahns.de/tippspiel/rad/radtipparchiv.htm" xr:uid="{00000000-0004-0000-0000-000005000000}"/>
    <hyperlink ref="Q28" r:id="rId7" display="http://www.torsten-jahns.de/tippspiel/rad/radtipparchiv.htm" xr:uid="{00000000-0004-0000-0000-000006000000}"/>
    <hyperlink ref="R28" r:id="rId8" display="http://www.torsten-jahns.de/tippspiel/rad/radtipparchiv.htm" xr:uid="{00000000-0004-0000-0000-000007000000}"/>
    <hyperlink ref="S28" r:id="rId9" display="http://www.torsten-jahns.de/tippspiel/rad/radtipparchiv.htm" xr:uid="{00000000-0004-0000-0000-000008000000}"/>
    <hyperlink ref="T28" r:id="rId10" display="http://www.torsten-jahns.de/tippspiel/rad/radtipparchiv.htm" xr:uid="{00000000-0004-0000-0000-000009000000}"/>
    <hyperlink ref="U28" r:id="rId11" display="http://www.torsten-jahns.de/tippspiel/rad/radtipparchiv.htm" xr:uid="{00000000-0004-0000-0000-00000A000000}"/>
    <hyperlink ref="V28" r:id="rId12" display="http://www.torsten-jahns.de/tippspiel/rad/radtipparchiv.htm" xr:uid="{00000000-0004-0000-0000-00000B000000}"/>
    <hyperlink ref="W28" r:id="rId13" display="http://www.torsten-jahns.de/tippspiel/rad/radtipparchiv.htm" xr:uid="{00000000-0004-0000-0000-00000C000000}"/>
    <hyperlink ref="X28" r:id="rId14" display="http://www.torsten-jahns.de/tippspiel/rad/radtipparchiv.htm" xr:uid="{00000000-0004-0000-0000-00000D000000}"/>
  </hyperlinks>
  <pageMargins left="0.79" right="0.79" top="0.98" bottom="0.98" header="0.49" footer="0.49"/>
  <pageSetup paperSize="9" orientation="portrait" horizontalDpi="4294967293" verticalDpi="3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8"/>
  <sheetViews>
    <sheetView topLeftCell="A6" workbookViewId="0">
      <selection activeCell="AC29" sqref="AC29"/>
    </sheetView>
  </sheetViews>
  <sheetFormatPr baseColWidth="10" defaultRowHeight="13.2" x14ac:dyDescent="0.25"/>
  <cols>
    <col min="1" max="1" width="13.109375" customWidth="1"/>
    <col min="2" max="2" width="23.44140625" customWidth="1"/>
    <col min="3" max="23" width="4.33203125" customWidth="1"/>
    <col min="24" max="24" width="6.6640625" customWidth="1"/>
    <col min="25" max="25" width="9.6640625" style="3" customWidth="1"/>
    <col min="27" max="27" width="3.6640625" customWidth="1"/>
    <col min="28" max="28" width="25.6640625" customWidth="1"/>
    <col min="29" max="29" width="8.6640625" customWidth="1"/>
    <col min="30" max="30" width="4.5546875" customWidth="1"/>
    <col min="31" max="31" width="5.5546875" customWidth="1"/>
    <col min="32" max="32" width="3.5546875" bestFit="1" customWidth="1"/>
    <col min="33" max="33" width="3.6640625" bestFit="1" customWidth="1"/>
    <col min="34" max="34" width="6.5546875" bestFit="1" customWidth="1"/>
    <col min="35" max="35" width="4.5546875" bestFit="1" customWidth="1"/>
    <col min="36" max="36" width="8.88671875" bestFit="1" customWidth="1"/>
  </cols>
  <sheetData>
    <row r="1" spans="1:31" ht="13.8" x14ac:dyDescent="0.25">
      <c r="A1" s="1" t="str">
        <f>Tageswertung!A1</f>
        <v>Giro d'Italia 2023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3" t="s">
        <v>14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4"/>
      <c r="B4" s="25" t="s">
        <v>15</v>
      </c>
      <c r="C4" s="5" t="str">
        <f>Tageswertung!B5</f>
        <v>ITT</v>
      </c>
      <c r="D4" s="5">
        <f>Tageswertung!B6</f>
        <v>2</v>
      </c>
      <c r="E4" s="5">
        <f>Tageswertung!B7</f>
        <v>3</v>
      </c>
      <c r="F4" s="5">
        <f>Tageswertung!B8</f>
        <v>4</v>
      </c>
      <c r="G4" s="5">
        <f>Tageswertung!B9</f>
        <v>5</v>
      </c>
      <c r="H4" s="5">
        <f>Tageswertung!B10</f>
        <v>6</v>
      </c>
      <c r="I4" s="5">
        <f>Tageswertung!B11</f>
        <v>7</v>
      </c>
      <c r="J4" s="5">
        <f>Tageswertung!B12</f>
        <v>8</v>
      </c>
      <c r="K4" s="5" t="str">
        <f>Tageswertung!B13</f>
        <v>ITT</v>
      </c>
      <c r="L4" s="5">
        <f>Tageswertung!B14</f>
        <v>10</v>
      </c>
      <c r="M4" s="5">
        <f>Tageswertung!B15</f>
        <v>11</v>
      </c>
      <c r="N4" s="5">
        <f>Tageswertung!B16</f>
        <v>12</v>
      </c>
      <c r="O4" s="5">
        <f>Tageswertung!B17</f>
        <v>13</v>
      </c>
      <c r="P4" s="5">
        <f>Tageswertung!B18</f>
        <v>14</v>
      </c>
      <c r="Q4" s="5">
        <f>Tageswertung!B19</f>
        <v>15</v>
      </c>
      <c r="R4" s="5">
        <f>Tageswertung!B20</f>
        <v>16</v>
      </c>
      <c r="S4" s="5">
        <f>Tageswertung!B21</f>
        <v>17</v>
      </c>
      <c r="T4" s="5">
        <f>Tageswertung!B22</f>
        <v>18</v>
      </c>
      <c r="U4" s="5">
        <f>Tageswertung!B23</f>
        <v>19</v>
      </c>
      <c r="V4" s="5" t="str">
        <f>Tageswertung!B24</f>
        <v>ITT</v>
      </c>
      <c r="W4" s="5">
        <f>Tageswertung!B25</f>
        <v>21</v>
      </c>
      <c r="X4" s="5" t="s">
        <v>16</v>
      </c>
      <c r="Y4" s="5" t="s">
        <v>17</v>
      </c>
      <c r="Z4" s="2"/>
      <c r="AA4" s="132" t="s">
        <v>18</v>
      </c>
      <c r="AB4" s="133"/>
      <c r="AC4" s="134"/>
      <c r="AD4" s="2"/>
      <c r="AE4" s="2"/>
    </row>
    <row r="5" spans="1:31" ht="11.1" customHeight="1" x14ac:dyDescent="0.25">
      <c r="A5" s="135" t="s">
        <v>19</v>
      </c>
      <c r="B5" s="27" t="s">
        <v>62</v>
      </c>
      <c r="C5" s="102"/>
      <c r="D5" s="102"/>
      <c r="E5" s="102"/>
      <c r="F5" s="102"/>
      <c r="G5" s="102"/>
      <c r="H5" s="102"/>
      <c r="I5" s="102">
        <v>1</v>
      </c>
      <c r="J5" s="102"/>
      <c r="K5" s="102"/>
      <c r="L5" s="102"/>
      <c r="M5" s="102"/>
      <c r="N5" s="102"/>
      <c r="O5" s="102"/>
      <c r="P5" s="102"/>
      <c r="Q5" s="102"/>
      <c r="R5" s="102">
        <v>3</v>
      </c>
      <c r="S5" s="102"/>
      <c r="T5" s="102"/>
      <c r="U5" s="102">
        <v>2</v>
      </c>
      <c r="V5" s="119">
        <v>5</v>
      </c>
      <c r="W5" s="102"/>
      <c r="X5" s="102">
        <v>20</v>
      </c>
      <c r="Y5" s="28">
        <f t="shared" ref="Y5:Y22" si="0">SUM(C5:X5)</f>
        <v>31</v>
      </c>
      <c r="Z5" s="2"/>
      <c r="AA5" s="29"/>
      <c r="AB5" s="30" t="s">
        <v>20</v>
      </c>
      <c r="AC5" s="31" t="s">
        <v>10</v>
      </c>
      <c r="AD5" s="2"/>
      <c r="AE5" s="2"/>
    </row>
    <row r="6" spans="1:31" ht="11.1" customHeight="1" x14ac:dyDescent="0.25">
      <c r="A6" s="130"/>
      <c r="B6" s="34" t="s">
        <v>63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28">
        <f t="shared" si="0"/>
        <v>0</v>
      </c>
      <c r="Z6" s="2"/>
      <c r="AA6" s="32" t="s">
        <v>3</v>
      </c>
      <c r="AB6" s="126" t="s">
        <v>117</v>
      </c>
      <c r="AC6" s="33">
        <v>20</v>
      </c>
      <c r="AD6" s="2"/>
      <c r="AE6" s="2"/>
    </row>
    <row r="7" spans="1:31" ht="11.1" customHeight="1" x14ac:dyDescent="0.25">
      <c r="A7" s="130"/>
      <c r="B7" s="125" t="s">
        <v>64</v>
      </c>
      <c r="C7" s="102"/>
      <c r="D7" s="102">
        <v>3</v>
      </c>
      <c r="E7" s="102">
        <v>3</v>
      </c>
      <c r="F7" s="102"/>
      <c r="G7" s="119">
        <v>5</v>
      </c>
      <c r="H7" s="102">
        <v>2</v>
      </c>
      <c r="I7" s="102"/>
      <c r="J7" s="102"/>
      <c r="K7" s="102"/>
      <c r="L7" s="102"/>
      <c r="M7" s="102"/>
      <c r="N7" s="139" t="s">
        <v>134</v>
      </c>
      <c r="O7" s="140"/>
      <c r="P7" s="140"/>
      <c r="Q7" s="140"/>
      <c r="R7" s="140"/>
      <c r="S7" s="140"/>
      <c r="T7" s="140"/>
      <c r="U7" s="140"/>
      <c r="V7" s="140"/>
      <c r="W7" s="140"/>
      <c r="X7" s="141"/>
      <c r="Y7" s="28">
        <f t="shared" si="0"/>
        <v>13</v>
      </c>
      <c r="Z7" s="2"/>
      <c r="AA7" s="32" t="s">
        <v>4</v>
      </c>
      <c r="AB7" s="126" t="s">
        <v>93</v>
      </c>
      <c r="AC7" s="33">
        <v>18</v>
      </c>
      <c r="AD7" s="2"/>
      <c r="AE7" s="2"/>
    </row>
    <row r="8" spans="1:31" ht="11.1" customHeight="1" x14ac:dyDescent="0.25">
      <c r="A8" s="130"/>
      <c r="B8" s="27" t="s">
        <v>65</v>
      </c>
      <c r="C8" s="102"/>
      <c r="D8" s="102"/>
      <c r="E8" s="102">
        <v>2</v>
      </c>
      <c r="F8" s="102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8">
        <f t="shared" si="0"/>
        <v>4</v>
      </c>
      <c r="Z8" s="2"/>
      <c r="AA8" s="32" t="s">
        <v>5</v>
      </c>
      <c r="AB8" s="126" t="s">
        <v>92</v>
      </c>
      <c r="AC8" s="33">
        <v>16</v>
      </c>
      <c r="AD8" s="2"/>
      <c r="AE8" s="2"/>
    </row>
    <row r="9" spans="1:31" ht="11.1" customHeight="1" x14ac:dyDescent="0.25">
      <c r="A9" s="130"/>
      <c r="B9" s="34" t="s">
        <v>66</v>
      </c>
      <c r="C9" s="102"/>
      <c r="D9" s="102"/>
      <c r="E9" s="119">
        <v>5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>
        <v>3</v>
      </c>
      <c r="T9" s="102"/>
      <c r="U9" s="102"/>
      <c r="V9" s="102"/>
      <c r="W9" s="102"/>
      <c r="X9" s="102"/>
      <c r="Y9" s="28">
        <f t="shared" si="0"/>
        <v>8</v>
      </c>
      <c r="Z9" s="2"/>
      <c r="AA9" s="32" t="s">
        <v>6</v>
      </c>
      <c r="AB9" s="126" t="s">
        <v>147</v>
      </c>
      <c r="AC9" s="33">
        <v>14</v>
      </c>
      <c r="AD9" s="120"/>
      <c r="AE9" s="2"/>
    </row>
    <row r="10" spans="1:31" ht="11.1" customHeight="1" x14ac:dyDescent="0.25">
      <c r="A10" s="130"/>
      <c r="B10" s="34" t="s">
        <v>67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19">
        <v>5</v>
      </c>
      <c r="Q10" s="102"/>
      <c r="R10" s="102"/>
      <c r="S10" s="102"/>
      <c r="T10" s="102"/>
      <c r="U10" s="102"/>
      <c r="V10" s="102"/>
      <c r="W10" s="102"/>
      <c r="X10" s="102"/>
      <c r="Y10" s="28">
        <f t="shared" si="0"/>
        <v>5</v>
      </c>
      <c r="Z10" s="2"/>
      <c r="AA10" s="32" t="s">
        <v>7</v>
      </c>
      <c r="AB10" s="126" t="s">
        <v>102</v>
      </c>
      <c r="AC10" s="33">
        <v>12</v>
      </c>
      <c r="AD10" s="120"/>
      <c r="AE10" s="2"/>
    </row>
    <row r="11" spans="1:31" ht="11.1" customHeight="1" x14ac:dyDescent="0.25">
      <c r="A11" s="130"/>
      <c r="B11" s="35" t="s">
        <v>68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>
        <v>3</v>
      </c>
      <c r="P11" s="102"/>
      <c r="Q11" s="102"/>
      <c r="R11" s="102"/>
      <c r="S11" s="102"/>
      <c r="T11" s="102"/>
      <c r="U11" s="102"/>
      <c r="V11" s="102"/>
      <c r="W11" s="102"/>
      <c r="X11" s="102"/>
      <c r="Y11" s="28">
        <f t="shared" si="0"/>
        <v>3</v>
      </c>
      <c r="Z11" s="2"/>
      <c r="AA11" s="32" t="s">
        <v>21</v>
      </c>
      <c r="AB11" s="126" t="s">
        <v>150</v>
      </c>
      <c r="AC11" s="33">
        <v>10</v>
      </c>
      <c r="AD11" s="120"/>
      <c r="AE11" s="2"/>
    </row>
    <row r="12" spans="1:31" ht="11.1" customHeight="1" x14ac:dyDescent="0.25">
      <c r="A12" s="130"/>
      <c r="B12" s="34" t="s">
        <v>69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9">
        <v>5</v>
      </c>
      <c r="V12" s="102"/>
      <c r="W12" s="102"/>
      <c r="X12" s="102"/>
      <c r="Y12" s="28">
        <f t="shared" si="0"/>
        <v>5</v>
      </c>
      <c r="Z12" s="2"/>
      <c r="AA12" s="32" t="s">
        <v>22</v>
      </c>
      <c r="AB12" s="126" t="s">
        <v>145</v>
      </c>
      <c r="AC12" s="33">
        <v>8</v>
      </c>
      <c r="AD12" s="120"/>
      <c r="AE12" s="2"/>
    </row>
    <row r="13" spans="1:31" ht="11.1" customHeight="1" x14ac:dyDescent="0.25">
      <c r="A13" s="131"/>
      <c r="B13" s="36" t="s">
        <v>70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37">
        <f t="shared" si="0"/>
        <v>0</v>
      </c>
      <c r="Z13" s="2"/>
      <c r="AA13" s="32" t="s">
        <v>23</v>
      </c>
      <c r="AB13" s="126" t="s">
        <v>108</v>
      </c>
      <c r="AC13" s="33">
        <v>6</v>
      </c>
      <c r="AD13" s="120"/>
      <c r="AE13" s="2"/>
    </row>
    <row r="14" spans="1:31" ht="11.1" customHeight="1" x14ac:dyDescent="0.25">
      <c r="A14" s="129" t="s">
        <v>24</v>
      </c>
      <c r="B14" s="123" t="s">
        <v>71</v>
      </c>
      <c r="C14" s="102">
        <v>4</v>
      </c>
      <c r="D14" s="102"/>
      <c r="E14" s="102"/>
      <c r="F14" s="102"/>
      <c r="G14" s="102"/>
      <c r="H14" s="102"/>
      <c r="I14" s="102"/>
      <c r="J14" s="136" t="s">
        <v>118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8"/>
      <c r="Y14" s="28">
        <f t="shared" si="0"/>
        <v>4</v>
      </c>
      <c r="Z14" s="2"/>
      <c r="AA14" s="32" t="s">
        <v>25</v>
      </c>
      <c r="AB14" s="126" t="s">
        <v>149</v>
      </c>
      <c r="AC14" s="33">
        <v>4</v>
      </c>
      <c r="AD14" s="120"/>
      <c r="AE14" s="2"/>
    </row>
    <row r="15" spans="1:31" ht="11.1" customHeight="1" x14ac:dyDescent="0.25">
      <c r="A15" s="130"/>
      <c r="B15" s="34" t="s">
        <v>72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>
        <v>4</v>
      </c>
      <c r="Y15" s="28">
        <f t="shared" si="0"/>
        <v>4</v>
      </c>
      <c r="Z15" s="2"/>
      <c r="AA15" s="38" t="s">
        <v>26</v>
      </c>
      <c r="AB15" s="127" t="s">
        <v>151</v>
      </c>
      <c r="AC15" s="39">
        <v>2</v>
      </c>
      <c r="AD15" s="2"/>
      <c r="AE15" s="2"/>
    </row>
    <row r="16" spans="1:31" ht="10.5" customHeight="1" x14ac:dyDescent="0.25">
      <c r="A16" s="130"/>
      <c r="B16" s="34" t="s">
        <v>73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>
        <v>10</v>
      </c>
      <c r="Y16" s="28">
        <f t="shared" si="0"/>
        <v>10</v>
      </c>
      <c r="Z16" s="2"/>
      <c r="AA16" s="2"/>
      <c r="AB16" s="2"/>
      <c r="AC16" s="2"/>
      <c r="AD16" s="2"/>
      <c r="AE16" s="2"/>
    </row>
    <row r="17" spans="1:31" ht="10.5" customHeight="1" x14ac:dyDescent="0.25">
      <c r="A17" s="130"/>
      <c r="B17" s="34" t="s">
        <v>74</v>
      </c>
      <c r="C17" s="102">
        <v>3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19">
        <v>5</v>
      </c>
      <c r="S17" s="102"/>
      <c r="T17" s="102"/>
      <c r="U17" s="102"/>
      <c r="V17" s="102">
        <v>3</v>
      </c>
      <c r="W17" s="102"/>
      <c r="X17" s="102">
        <v>16</v>
      </c>
      <c r="Y17" s="28">
        <f t="shared" si="0"/>
        <v>27</v>
      </c>
      <c r="Z17" s="2"/>
      <c r="AA17" s="2"/>
      <c r="AB17" s="40"/>
      <c r="AC17" s="2"/>
      <c r="AD17" s="2"/>
      <c r="AE17" s="41"/>
    </row>
    <row r="18" spans="1:31" ht="10.5" customHeight="1" x14ac:dyDescent="0.25">
      <c r="A18" s="130"/>
      <c r="B18" s="34" t="s">
        <v>75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19">
        <v>5</v>
      </c>
      <c r="M18" s="102"/>
      <c r="N18" s="102"/>
      <c r="O18" s="102"/>
      <c r="P18" s="102"/>
      <c r="Q18" s="102"/>
      <c r="R18" s="102"/>
      <c r="S18" s="102"/>
      <c r="T18" s="102"/>
      <c r="U18" s="102">
        <v>3</v>
      </c>
      <c r="V18" s="102"/>
      <c r="W18" s="102"/>
      <c r="X18" s="102"/>
      <c r="Y18" s="28">
        <f t="shared" si="0"/>
        <v>8</v>
      </c>
      <c r="Z18" s="2"/>
      <c r="AA18" s="42" t="s">
        <v>27</v>
      </c>
      <c r="AB18" s="42"/>
      <c r="AC18" s="42"/>
      <c r="AD18" s="43"/>
      <c r="AE18" s="44"/>
    </row>
    <row r="19" spans="1:31" ht="10.5" customHeight="1" x14ac:dyDescent="0.25">
      <c r="A19" s="130"/>
      <c r="B19" s="123" t="s">
        <v>76</v>
      </c>
      <c r="C19" s="102"/>
      <c r="D19" s="102"/>
      <c r="E19" s="102">
        <v>4</v>
      </c>
      <c r="F19" s="102"/>
      <c r="G19" s="102">
        <v>3</v>
      </c>
      <c r="H19" s="119">
        <v>5</v>
      </c>
      <c r="I19" s="102"/>
      <c r="J19" s="102"/>
      <c r="K19" s="102"/>
      <c r="L19" s="102">
        <v>2</v>
      </c>
      <c r="M19" s="102">
        <v>2</v>
      </c>
      <c r="N19" s="102"/>
      <c r="O19" s="139" t="s">
        <v>135</v>
      </c>
      <c r="P19" s="140"/>
      <c r="Q19" s="140"/>
      <c r="R19" s="140"/>
      <c r="S19" s="140"/>
      <c r="T19" s="140"/>
      <c r="U19" s="140"/>
      <c r="V19" s="140"/>
      <c r="W19" s="140"/>
      <c r="X19" s="141"/>
      <c r="Y19" s="28">
        <f t="shared" si="0"/>
        <v>16</v>
      </c>
      <c r="Z19" s="2"/>
      <c r="AA19" s="2"/>
      <c r="AB19" s="2"/>
      <c r="AC19" s="2"/>
      <c r="AD19" s="2"/>
      <c r="AE19" s="44"/>
    </row>
    <row r="20" spans="1:31" ht="10.5" customHeight="1" x14ac:dyDescent="0.25">
      <c r="A20" s="130"/>
      <c r="B20" s="123" t="s">
        <v>77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39" t="s">
        <v>156</v>
      </c>
      <c r="V20" s="140"/>
      <c r="W20" s="140"/>
      <c r="X20" s="141"/>
      <c r="Y20" s="28">
        <f t="shared" si="0"/>
        <v>0</v>
      </c>
      <c r="Z20" s="2"/>
      <c r="AA20" s="2"/>
      <c r="AB20" s="2"/>
      <c r="AC20" s="2"/>
      <c r="AD20" s="2"/>
      <c r="AE20" s="44"/>
    </row>
    <row r="21" spans="1:31" ht="10.5" customHeight="1" x14ac:dyDescent="0.25">
      <c r="A21" s="130"/>
      <c r="B21" s="34" t="s">
        <v>78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28">
        <f t="shared" si="0"/>
        <v>0</v>
      </c>
      <c r="Z21" s="2"/>
      <c r="AA21" s="2"/>
      <c r="AB21" s="2"/>
      <c r="AC21" s="3">
        <f>SUM(AC24:AC76)</f>
        <v>223</v>
      </c>
      <c r="AD21" s="2"/>
      <c r="AE21" s="44"/>
    </row>
    <row r="22" spans="1:31" ht="10.5" customHeight="1" x14ac:dyDescent="0.25">
      <c r="A22" s="131"/>
      <c r="B22" s="36" t="s">
        <v>79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>
        <v>2</v>
      </c>
      <c r="Q22" s="103"/>
      <c r="R22" s="103"/>
      <c r="S22" s="103"/>
      <c r="T22" s="103"/>
      <c r="U22" s="103"/>
      <c r="V22" s="103"/>
      <c r="W22" s="103"/>
      <c r="X22" s="103"/>
      <c r="Y22" s="37">
        <f t="shared" si="0"/>
        <v>2</v>
      </c>
      <c r="Z22" s="2"/>
      <c r="AA22" s="2"/>
      <c r="AB22" s="2"/>
      <c r="AC22" s="2"/>
      <c r="AD22" s="2"/>
      <c r="AE22" s="2"/>
    </row>
    <row r="23" spans="1:31" ht="10.5" customHeight="1" x14ac:dyDescent="0.25">
      <c r="A23" s="129" t="s">
        <v>28</v>
      </c>
      <c r="B23" s="27" t="s">
        <v>55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28">
        <f t="shared" ref="Y23:Y28" si="1">SUM(C23:X23)</f>
        <v>0</v>
      </c>
      <c r="Z23" s="2"/>
      <c r="AA23" s="2"/>
      <c r="AB23" s="2"/>
      <c r="AC23" s="2"/>
      <c r="AD23" s="2"/>
      <c r="AE23" s="2"/>
    </row>
    <row r="24" spans="1:31" ht="10.5" customHeight="1" x14ac:dyDescent="0.25">
      <c r="A24" s="130"/>
      <c r="B24" s="34" t="s">
        <v>56</v>
      </c>
      <c r="C24" s="102">
        <v>2</v>
      </c>
      <c r="D24" s="102"/>
      <c r="E24" s="102"/>
      <c r="F24" s="102"/>
      <c r="G24" s="102"/>
      <c r="H24" s="102"/>
      <c r="I24" s="102"/>
      <c r="J24" s="102"/>
      <c r="K24" s="102">
        <v>4</v>
      </c>
      <c r="L24" s="102"/>
      <c r="M24" s="102"/>
      <c r="N24" s="102"/>
      <c r="O24" s="102"/>
      <c r="P24" s="102"/>
      <c r="Q24" s="102"/>
      <c r="R24" s="102">
        <v>4</v>
      </c>
      <c r="S24" s="102"/>
      <c r="T24" s="102"/>
      <c r="U24" s="102">
        <v>1</v>
      </c>
      <c r="V24" s="102">
        <v>4</v>
      </c>
      <c r="W24" s="102"/>
      <c r="X24" s="102">
        <v>18</v>
      </c>
      <c r="Y24" s="28">
        <f t="shared" si="1"/>
        <v>33</v>
      </c>
      <c r="Z24" s="2"/>
      <c r="AA24" s="2">
        <v>1</v>
      </c>
      <c r="AB24" s="2" t="s">
        <v>95</v>
      </c>
      <c r="AC24" s="2">
        <v>44</v>
      </c>
      <c r="AD24" s="2"/>
      <c r="AE24" s="2"/>
    </row>
    <row r="25" spans="1:31" ht="10.5" customHeight="1" x14ac:dyDescent="0.25">
      <c r="A25" s="130"/>
      <c r="B25" s="34" t="s">
        <v>57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28">
        <f t="shared" si="1"/>
        <v>0</v>
      </c>
      <c r="Z25" s="2"/>
      <c r="AA25" s="2">
        <f t="shared" ref="AA25:AA56" si="2">AA24+1</f>
        <v>2</v>
      </c>
      <c r="AB25" s="122" t="s">
        <v>120</v>
      </c>
      <c r="AC25" s="120">
        <v>20</v>
      </c>
      <c r="AD25" s="2"/>
      <c r="AE25" s="2"/>
    </row>
    <row r="26" spans="1:31" ht="10.5" customHeight="1" x14ac:dyDescent="0.25">
      <c r="A26" s="130"/>
      <c r="B26" s="123" t="s">
        <v>58</v>
      </c>
      <c r="C26" s="102"/>
      <c r="D26" s="102"/>
      <c r="E26" s="102"/>
      <c r="F26" s="102"/>
      <c r="G26" s="102"/>
      <c r="H26" s="102"/>
      <c r="I26" s="102"/>
      <c r="J26" s="102"/>
      <c r="K26" s="102">
        <v>3</v>
      </c>
      <c r="L26" s="102"/>
      <c r="M26" s="139" t="s">
        <v>128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28">
        <f t="shared" si="1"/>
        <v>3</v>
      </c>
      <c r="Z26" s="2"/>
      <c r="AA26" s="2">
        <f t="shared" si="2"/>
        <v>3</v>
      </c>
      <c r="AB26" s="2" t="s">
        <v>108</v>
      </c>
      <c r="AC26" s="2">
        <v>20</v>
      </c>
      <c r="AD26" s="2"/>
      <c r="AE26" s="2"/>
    </row>
    <row r="27" spans="1:31" ht="10.5" customHeight="1" x14ac:dyDescent="0.25">
      <c r="A27" s="130"/>
      <c r="B27" s="34" t="s">
        <v>59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4"/>
      <c r="U27" s="102"/>
      <c r="V27" s="102">
        <v>2</v>
      </c>
      <c r="W27" s="102"/>
      <c r="X27" s="102">
        <v>14</v>
      </c>
      <c r="Y27" s="28">
        <f t="shared" si="1"/>
        <v>16</v>
      </c>
      <c r="Z27" s="2"/>
      <c r="AA27" s="2">
        <f t="shared" si="2"/>
        <v>4</v>
      </c>
      <c r="AB27" s="122" t="s">
        <v>114</v>
      </c>
      <c r="AC27" s="120">
        <v>13</v>
      </c>
      <c r="AD27" s="2"/>
      <c r="AE27" s="2"/>
    </row>
    <row r="28" spans="1:31" ht="10.5" customHeight="1" x14ac:dyDescent="0.25">
      <c r="A28" s="130"/>
      <c r="B28" s="123" t="s">
        <v>60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39" t="s">
        <v>136</v>
      </c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  <c r="Y28" s="28">
        <f t="shared" si="1"/>
        <v>0</v>
      </c>
      <c r="Z28" s="2"/>
      <c r="AA28" s="2">
        <f t="shared" si="2"/>
        <v>5</v>
      </c>
      <c r="AB28" s="122" t="s">
        <v>119</v>
      </c>
      <c r="AC28" s="120">
        <v>11</v>
      </c>
      <c r="AD28" s="2"/>
      <c r="AE28" s="2"/>
    </row>
    <row r="29" spans="1:31" ht="10.5" customHeight="1" x14ac:dyDescent="0.25">
      <c r="A29" s="130"/>
      <c r="B29" s="34" t="s">
        <v>61</v>
      </c>
      <c r="C29" s="102"/>
      <c r="D29" s="102"/>
      <c r="E29" s="102"/>
      <c r="F29" s="102"/>
      <c r="G29" s="102"/>
      <c r="H29" s="102">
        <v>1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4"/>
      <c r="U29" s="102"/>
      <c r="V29" s="102"/>
      <c r="W29" s="102"/>
      <c r="X29" s="102"/>
      <c r="Y29" s="28">
        <f t="shared" ref="Y29:Y31" si="3">SUM(C29:X29)</f>
        <v>1</v>
      </c>
      <c r="Z29" s="2"/>
      <c r="AA29" s="2">
        <f t="shared" si="2"/>
        <v>6</v>
      </c>
      <c r="AB29" s="122" t="s">
        <v>129</v>
      </c>
      <c r="AC29" s="120">
        <v>10</v>
      </c>
      <c r="AD29" s="2"/>
      <c r="AE29" s="2"/>
    </row>
    <row r="30" spans="1:31" ht="10.5" customHeight="1" x14ac:dyDescent="0.25">
      <c r="A30" s="130"/>
      <c r="B30" s="34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4"/>
      <c r="U30" s="102"/>
      <c r="V30" s="102"/>
      <c r="W30" s="102"/>
      <c r="X30" s="102"/>
      <c r="Y30" s="28">
        <f t="shared" si="3"/>
        <v>0</v>
      </c>
      <c r="Z30" s="2"/>
      <c r="AA30" s="2">
        <f t="shared" si="2"/>
        <v>7</v>
      </c>
      <c r="AB30" s="120" t="s">
        <v>110</v>
      </c>
      <c r="AC30" s="120">
        <v>10</v>
      </c>
      <c r="AD30" s="2"/>
      <c r="AE30" s="2"/>
    </row>
    <row r="31" spans="1:31" ht="10.5" customHeight="1" x14ac:dyDescent="0.25">
      <c r="A31" s="131"/>
      <c r="B31" s="36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5"/>
      <c r="U31" s="103"/>
      <c r="V31" s="103"/>
      <c r="W31" s="103"/>
      <c r="X31" s="103"/>
      <c r="Y31" s="37">
        <f t="shared" si="3"/>
        <v>0</v>
      </c>
      <c r="Z31" s="2"/>
      <c r="AA31" s="2">
        <f t="shared" si="2"/>
        <v>8</v>
      </c>
      <c r="AB31" s="122" t="s">
        <v>121</v>
      </c>
      <c r="AC31" s="120">
        <v>8</v>
      </c>
      <c r="AD31" s="2"/>
      <c r="AE31" s="2"/>
    </row>
    <row r="32" spans="1:31" ht="10.5" customHeight="1" x14ac:dyDescent="0.25">
      <c r="A32" s="129" t="s">
        <v>29</v>
      </c>
      <c r="B32" s="124" t="s">
        <v>80</v>
      </c>
      <c r="C32" s="102">
        <v>1</v>
      </c>
      <c r="D32" s="102"/>
      <c r="E32" s="102"/>
      <c r="F32" s="102"/>
      <c r="G32" s="102"/>
      <c r="H32" s="102"/>
      <c r="I32" s="102"/>
      <c r="J32" s="102"/>
      <c r="K32" s="102">
        <v>2</v>
      </c>
      <c r="L32" s="139" t="s">
        <v>127</v>
      </c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28">
        <f t="shared" ref="Y32:Y40" si="4">SUM(C32:X32)</f>
        <v>3</v>
      </c>
      <c r="Z32" s="2"/>
      <c r="AA32" s="45">
        <f t="shared" si="2"/>
        <v>9</v>
      </c>
      <c r="AB32" s="150" t="s">
        <v>130</v>
      </c>
      <c r="AC32" s="45">
        <v>7</v>
      </c>
      <c r="AD32" s="46">
        <f>SUM(AC24:AC32)</f>
        <v>143</v>
      </c>
      <c r="AE32" s="2"/>
    </row>
    <row r="33" spans="1:31" ht="10.5" customHeight="1" x14ac:dyDescent="0.25">
      <c r="A33" s="130"/>
      <c r="B33" s="34" t="s">
        <v>81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>
        <v>4</v>
      </c>
      <c r="P33" s="102"/>
      <c r="Q33" s="102"/>
      <c r="R33" s="102"/>
      <c r="S33" s="102"/>
      <c r="T33" s="102">
        <v>4</v>
      </c>
      <c r="U33" s="102"/>
      <c r="V33" s="102">
        <v>1</v>
      </c>
      <c r="W33" s="102"/>
      <c r="X33" s="102">
        <v>12</v>
      </c>
      <c r="Y33" s="28">
        <f t="shared" si="4"/>
        <v>21</v>
      </c>
      <c r="Z33" s="2"/>
      <c r="AA33" s="2">
        <f t="shared" si="2"/>
        <v>10</v>
      </c>
      <c r="AB33" s="122" t="s">
        <v>152</v>
      </c>
      <c r="AC33" s="120">
        <v>7</v>
      </c>
      <c r="AD33" s="2"/>
      <c r="AE33" s="2"/>
    </row>
    <row r="34" spans="1:31" ht="10.5" customHeight="1" x14ac:dyDescent="0.25">
      <c r="A34" s="130"/>
      <c r="B34" s="123" t="s">
        <v>82</v>
      </c>
      <c r="C34" s="119">
        <v>5</v>
      </c>
      <c r="D34" s="102"/>
      <c r="E34" s="102"/>
      <c r="F34" s="102"/>
      <c r="G34" s="102"/>
      <c r="H34" s="102"/>
      <c r="I34" s="102">
        <v>2</v>
      </c>
      <c r="J34" s="102"/>
      <c r="K34" s="119">
        <v>5</v>
      </c>
      <c r="L34" s="139" t="s">
        <v>118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  <c r="Y34" s="28">
        <f t="shared" si="4"/>
        <v>12</v>
      </c>
      <c r="Z34" s="2"/>
      <c r="AA34" s="2">
        <f t="shared" si="2"/>
        <v>11</v>
      </c>
      <c r="AB34" s="122" t="s">
        <v>137</v>
      </c>
      <c r="AC34" s="120">
        <v>6</v>
      </c>
      <c r="AD34" s="2"/>
      <c r="AE34" s="2"/>
    </row>
    <row r="35" spans="1:31" ht="10.5" customHeight="1" x14ac:dyDescent="0.25">
      <c r="A35" s="130"/>
      <c r="B35" s="34" t="s">
        <v>83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28">
        <f t="shared" si="4"/>
        <v>0</v>
      </c>
      <c r="Z35" s="2"/>
      <c r="AA35" s="2">
        <f t="shared" si="2"/>
        <v>12</v>
      </c>
      <c r="AB35" s="121" t="s">
        <v>107</v>
      </c>
      <c r="AC35" s="121">
        <v>6</v>
      </c>
      <c r="AD35" s="2"/>
      <c r="AE35" s="2"/>
    </row>
    <row r="36" spans="1:31" ht="10.5" customHeight="1" x14ac:dyDescent="0.25">
      <c r="A36" s="130"/>
      <c r="B36" s="123" t="s">
        <v>84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39" t="s">
        <v>118</v>
      </c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1"/>
      <c r="Y36" s="28">
        <f t="shared" si="4"/>
        <v>0</v>
      </c>
      <c r="Z36" s="2"/>
      <c r="AA36" s="2">
        <f t="shared" si="2"/>
        <v>13</v>
      </c>
      <c r="AB36" s="122" t="s">
        <v>122</v>
      </c>
      <c r="AC36" s="120">
        <v>5</v>
      </c>
      <c r="AD36" s="2"/>
      <c r="AE36" s="2"/>
    </row>
    <row r="37" spans="1:31" ht="10.5" customHeight="1" x14ac:dyDescent="0.25">
      <c r="A37" s="130"/>
      <c r="B37" s="34" t="s">
        <v>148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>
        <v>2</v>
      </c>
      <c r="S37" s="102"/>
      <c r="T37" s="104"/>
      <c r="U37" s="102"/>
      <c r="V37" s="102"/>
      <c r="W37" s="102"/>
      <c r="X37" s="102">
        <v>8</v>
      </c>
      <c r="Y37" s="28">
        <f t="shared" si="4"/>
        <v>10</v>
      </c>
      <c r="Z37" s="2"/>
      <c r="AA37" s="2">
        <f t="shared" si="2"/>
        <v>14</v>
      </c>
      <c r="AB37" s="2" t="s">
        <v>96</v>
      </c>
      <c r="AC37" s="2">
        <v>4</v>
      </c>
      <c r="AD37" s="2"/>
      <c r="AE37" s="2"/>
    </row>
    <row r="38" spans="1:31" ht="10.5" customHeight="1" x14ac:dyDescent="0.25">
      <c r="A38" s="130"/>
      <c r="B38" s="34" t="s">
        <v>85</v>
      </c>
      <c r="C38" s="102"/>
      <c r="D38" s="102"/>
      <c r="E38" s="102"/>
      <c r="F38" s="102"/>
      <c r="G38" s="102"/>
      <c r="H38" s="102">
        <v>3</v>
      </c>
      <c r="I38" s="102"/>
      <c r="J38" s="102"/>
      <c r="K38" s="102"/>
      <c r="L38" s="102">
        <v>1</v>
      </c>
      <c r="M38" s="119">
        <v>5</v>
      </c>
      <c r="N38" s="102"/>
      <c r="O38" s="102"/>
      <c r="P38" s="102"/>
      <c r="Q38" s="102"/>
      <c r="R38" s="102"/>
      <c r="S38" s="102"/>
      <c r="T38" s="104"/>
      <c r="U38" s="102"/>
      <c r="V38" s="102"/>
      <c r="W38" s="102"/>
      <c r="X38" s="102"/>
      <c r="Y38" s="28">
        <f t="shared" si="4"/>
        <v>9</v>
      </c>
      <c r="Z38" s="2"/>
      <c r="AA38" s="2">
        <f t="shared" si="2"/>
        <v>15</v>
      </c>
      <c r="AB38" s="122" t="s">
        <v>115</v>
      </c>
      <c r="AC38" s="120">
        <v>4</v>
      </c>
      <c r="AD38" s="2"/>
      <c r="AE38" s="2"/>
    </row>
    <row r="39" spans="1:31" ht="10.5" customHeight="1" x14ac:dyDescent="0.25">
      <c r="A39" s="130"/>
      <c r="B39" s="34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4"/>
      <c r="U39" s="102"/>
      <c r="V39" s="102"/>
      <c r="W39" s="102"/>
      <c r="X39" s="102"/>
      <c r="Y39" s="28">
        <f t="shared" si="4"/>
        <v>0</v>
      </c>
      <c r="Z39" s="2"/>
      <c r="AA39" s="2">
        <f t="shared" si="2"/>
        <v>16</v>
      </c>
      <c r="AB39" s="122" t="s">
        <v>133</v>
      </c>
      <c r="AC39" s="120">
        <v>4</v>
      </c>
      <c r="AD39" s="2"/>
      <c r="AE39" s="2"/>
    </row>
    <row r="40" spans="1:31" ht="10.5" customHeight="1" x14ac:dyDescent="0.25">
      <c r="A40" s="131"/>
      <c r="B40" s="36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5"/>
      <c r="U40" s="103"/>
      <c r="V40" s="103"/>
      <c r="W40" s="103"/>
      <c r="X40" s="103"/>
      <c r="Y40" s="37">
        <f t="shared" si="4"/>
        <v>0</v>
      </c>
      <c r="Z40" s="2"/>
      <c r="AA40" s="2">
        <f t="shared" si="2"/>
        <v>17</v>
      </c>
      <c r="AB40" s="122" t="s">
        <v>157</v>
      </c>
      <c r="AC40" s="120">
        <v>4</v>
      </c>
      <c r="AD40" s="2"/>
      <c r="AE40" s="2"/>
    </row>
    <row r="41" spans="1:31" ht="10.5" customHeight="1" x14ac:dyDescent="0.25">
      <c r="A41" s="47"/>
      <c r="B41" s="48" t="s">
        <v>30</v>
      </c>
      <c r="C41" s="49">
        <f t="shared" ref="C41:W41" si="5">15+4</f>
        <v>19</v>
      </c>
      <c r="D41" s="49">
        <f t="shared" si="5"/>
        <v>19</v>
      </c>
      <c r="E41" s="49">
        <f t="shared" si="5"/>
        <v>19</v>
      </c>
      <c r="F41" s="49">
        <f t="shared" si="5"/>
        <v>19</v>
      </c>
      <c r="G41" s="49">
        <f t="shared" si="5"/>
        <v>19</v>
      </c>
      <c r="H41" s="49">
        <f t="shared" si="5"/>
        <v>19</v>
      </c>
      <c r="I41" s="49">
        <f t="shared" si="5"/>
        <v>19</v>
      </c>
      <c r="J41" s="49">
        <f t="shared" si="5"/>
        <v>19</v>
      </c>
      <c r="K41" s="49">
        <f t="shared" si="5"/>
        <v>19</v>
      </c>
      <c r="L41" s="49">
        <f t="shared" si="5"/>
        <v>19</v>
      </c>
      <c r="M41" s="49">
        <f t="shared" si="5"/>
        <v>19</v>
      </c>
      <c r="N41" s="49">
        <f t="shared" si="5"/>
        <v>19</v>
      </c>
      <c r="O41" s="49">
        <f t="shared" si="5"/>
        <v>19</v>
      </c>
      <c r="P41" s="49">
        <f t="shared" si="5"/>
        <v>19</v>
      </c>
      <c r="Q41" s="49">
        <f t="shared" si="5"/>
        <v>19</v>
      </c>
      <c r="R41" s="49">
        <f t="shared" si="5"/>
        <v>19</v>
      </c>
      <c r="S41" s="49">
        <f t="shared" si="5"/>
        <v>19</v>
      </c>
      <c r="T41" s="49">
        <f t="shared" si="5"/>
        <v>19</v>
      </c>
      <c r="U41" s="49">
        <f t="shared" si="5"/>
        <v>19</v>
      </c>
      <c r="V41" s="49">
        <f t="shared" si="5"/>
        <v>19</v>
      </c>
      <c r="W41" s="49">
        <f t="shared" si="5"/>
        <v>19</v>
      </c>
      <c r="X41" s="50">
        <f>SUM(AC6:AC15)</f>
        <v>110</v>
      </c>
      <c r="Y41" s="49">
        <f>SUM(C41:X41)</f>
        <v>509</v>
      </c>
      <c r="Z41" s="2"/>
      <c r="AA41" s="2">
        <f t="shared" si="2"/>
        <v>18</v>
      </c>
      <c r="AB41" s="122" t="s">
        <v>116</v>
      </c>
      <c r="AC41" s="120">
        <v>3</v>
      </c>
      <c r="AD41" s="2"/>
      <c r="AE41" s="2"/>
    </row>
    <row r="42" spans="1:31" ht="10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Z42" s="2"/>
      <c r="AA42" s="2">
        <f t="shared" si="2"/>
        <v>19</v>
      </c>
      <c r="AB42" s="122" t="s">
        <v>126</v>
      </c>
      <c r="AC42" s="120">
        <v>3</v>
      </c>
      <c r="AD42" s="2"/>
      <c r="AE42" s="2"/>
    </row>
    <row r="43" spans="1:31" ht="10.5" customHeight="1" x14ac:dyDescent="0.25">
      <c r="A43" s="26" t="s">
        <v>31</v>
      </c>
      <c r="B43" s="26"/>
      <c r="C43" s="26"/>
      <c r="D43" s="26"/>
      <c r="E43" s="26"/>
      <c r="F43" s="26"/>
      <c r="G43" s="2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f t="shared" si="2"/>
        <v>20</v>
      </c>
      <c r="AB43" s="122" t="s">
        <v>131</v>
      </c>
      <c r="AC43" s="120">
        <v>3</v>
      </c>
      <c r="AD43" s="2"/>
      <c r="AE43" s="2"/>
    </row>
    <row r="44" spans="1:31" ht="10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f t="shared" si="2"/>
        <v>21</v>
      </c>
      <c r="AB44" s="122" t="s">
        <v>140</v>
      </c>
      <c r="AC44" s="120">
        <v>3</v>
      </c>
      <c r="AD44" s="2"/>
      <c r="AE44" s="2"/>
    </row>
    <row r="45" spans="1:31" ht="10.5" customHeight="1" x14ac:dyDescent="0.25">
      <c r="A45" s="2"/>
      <c r="B45" s="3" t="s">
        <v>32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f t="shared" si="2"/>
        <v>22</v>
      </c>
      <c r="AB45" s="122" t="s">
        <v>124</v>
      </c>
      <c r="AC45" s="120">
        <v>3</v>
      </c>
      <c r="AD45" s="2"/>
      <c r="AE45" s="2"/>
    </row>
    <row r="46" spans="1:31" ht="10.5" customHeight="1" x14ac:dyDescent="0.25">
      <c r="A46" s="2"/>
      <c r="B46" s="2"/>
      <c r="C46" s="142" t="s">
        <v>33</v>
      </c>
      <c r="D46" s="142"/>
      <c r="E46" s="142"/>
      <c r="F46" s="142"/>
      <c r="G46" s="142"/>
      <c r="H46" s="142"/>
      <c r="I46" s="142"/>
      <c r="J46" s="51" t="s">
        <v>34</v>
      </c>
      <c r="K46" s="142" t="s">
        <v>35</v>
      </c>
      <c r="L46" s="142"/>
      <c r="M46" s="142"/>
      <c r="N46" s="51" t="s">
        <v>34</v>
      </c>
      <c r="O46" s="142" t="s">
        <v>36</v>
      </c>
      <c r="P46" s="142"/>
      <c r="Q46" s="142"/>
      <c r="R46" s="51" t="s">
        <v>37</v>
      </c>
      <c r="S46" s="143" t="s">
        <v>38</v>
      </c>
      <c r="T46" s="143"/>
      <c r="U46" s="143"/>
      <c r="V46" s="51" t="s">
        <v>39</v>
      </c>
      <c r="W46" s="142"/>
      <c r="X46" s="142"/>
      <c r="Y46" s="52"/>
      <c r="Z46" s="2"/>
      <c r="AA46" s="2">
        <f t="shared" si="2"/>
        <v>23</v>
      </c>
      <c r="AB46" s="122" t="s">
        <v>158</v>
      </c>
      <c r="AC46" s="120">
        <v>3</v>
      </c>
      <c r="AD46" s="2"/>
      <c r="AE46" s="2"/>
    </row>
    <row r="47" spans="1:31" ht="12.75" customHeight="1" x14ac:dyDescent="0.25">
      <c r="A47" s="2"/>
      <c r="B47" s="3" t="str">
        <f>A5</f>
        <v>Rainer</v>
      </c>
      <c r="C47" s="142">
        <f>SUM(Y5:Y13)</f>
        <v>69</v>
      </c>
      <c r="D47" s="142"/>
      <c r="E47" s="142"/>
      <c r="F47" s="142"/>
      <c r="G47" s="142"/>
      <c r="H47" s="142"/>
      <c r="I47" s="142"/>
      <c r="J47" s="51" t="s">
        <v>34</v>
      </c>
      <c r="K47" s="142">
        <f>Trikotwertung!G9</f>
        <v>2</v>
      </c>
      <c r="L47" s="142"/>
      <c r="M47" s="142"/>
      <c r="N47" s="51" t="s">
        <v>34</v>
      </c>
      <c r="O47" s="142">
        <f>Trikotwertung!M9</f>
        <v>3</v>
      </c>
      <c r="P47" s="142"/>
      <c r="Q47" s="142"/>
      <c r="R47" s="51" t="s">
        <v>37</v>
      </c>
      <c r="S47" s="143">
        <f>C47+K47+O47</f>
        <v>74</v>
      </c>
      <c r="T47" s="143"/>
      <c r="U47" s="143"/>
      <c r="V47" s="51" t="s">
        <v>39</v>
      </c>
      <c r="W47" s="144"/>
      <c r="X47" s="144"/>
      <c r="Y47" s="53"/>
      <c r="Z47" s="54"/>
      <c r="AA47" s="2">
        <f t="shared" si="2"/>
        <v>24</v>
      </c>
      <c r="AB47" s="121" t="s">
        <v>98</v>
      </c>
      <c r="AC47" s="121">
        <v>2</v>
      </c>
      <c r="AD47" s="2"/>
      <c r="AE47" s="2"/>
    </row>
    <row r="48" spans="1:31" ht="12.75" customHeight="1" x14ac:dyDescent="0.25">
      <c r="A48" s="2"/>
      <c r="B48" s="3" t="str">
        <f>A14</f>
        <v>Torsten</v>
      </c>
      <c r="C48" s="142">
        <f>SUM(Y14:Y22)</f>
        <v>71</v>
      </c>
      <c r="D48" s="142"/>
      <c r="E48" s="142"/>
      <c r="F48" s="142"/>
      <c r="G48" s="142"/>
      <c r="H48" s="142"/>
      <c r="I48" s="142"/>
      <c r="J48" s="51" t="s">
        <v>34</v>
      </c>
      <c r="K48" s="142">
        <f>Trikotwertung!G18</f>
        <v>12</v>
      </c>
      <c r="L48" s="142"/>
      <c r="M48" s="142"/>
      <c r="N48" s="51" t="s">
        <v>34</v>
      </c>
      <c r="O48" s="142">
        <f>Trikotwertung!M18</f>
        <v>3</v>
      </c>
      <c r="P48" s="142"/>
      <c r="Q48" s="142"/>
      <c r="R48" s="51" t="s">
        <v>37</v>
      </c>
      <c r="S48" s="143">
        <f>C48+K48+O48</f>
        <v>86</v>
      </c>
      <c r="T48" s="143"/>
      <c r="U48" s="143"/>
      <c r="V48" s="51" t="s">
        <v>39</v>
      </c>
      <c r="W48" s="144"/>
      <c r="X48" s="144"/>
      <c r="Y48" s="53"/>
      <c r="Z48" s="54"/>
      <c r="AA48" s="2">
        <f t="shared" si="2"/>
        <v>25</v>
      </c>
      <c r="AB48" s="121" t="s">
        <v>106</v>
      </c>
      <c r="AC48" s="121">
        <v>2</v>
      </c>
      <c r="AD48" s="2"/>
      <c r="AE48" s="2"/>
    </row>
    <row r="49" spans="1:31" ht="12.75" customHeight="1" x14ac:dyDescent="0.25">
      <c r="A49" s="2"/>
      <c r="B49" s="3" t="str">
        <f>A23</f>
        <v>Robert</v>
      </c>
      <c r="C49" s="142">
        <f>SUM(Y23:Y31)</f>
        <v>53</v>
      </c>
      <c r="D49" s="142"/>
      <c r="E49" s="142"/>
      <c r="F49" s="142"/>
      <c r="G49" s="142"/>
      <c r="H49" s="142"/>
      <c r="I49" s="142"/>
      <c r="J49" s="51" t="s">
        <v>34</v>
      </c>
      <c r="K49" s="142">
        <f>Trikotwertung!G27</f>
        <v>9</v>
      </c>
      <c r="L49" s="142"/>
      <c r="M49" s="142"/>
      <c r="N49" s="51" t="s">
        <v>34</v>
      </c>
      <c r="O49" s="142">
        <f>Trikotwertung!M27</f>
        <v>0</v>
      </c>
      <c r="P49" s="142"/>
      <c r="Q49" s="142"/>
      <c r="R49" s="51" t="s">
        <v>37</v>
      </c>
      <c r="S49" s="143">
        <f>C49+K49+O49</f>
        <v>62</v>
      </c>
      <c r="T49" s="143"/>
      <c r="U49" s="143"/>
      <c r="V49" s="51" t="s">
        <v>39</v>
      </c>
      <c r="W49" s="144"/>
      <c r="X49" s="144"/>
      <c r="Y49" s="53"/>
      <c r="Z49" s="54"/>
      <c r="AA49" s="2">
        <f t="shared" si="2"/>
        <v>26</v>
      </c>
      <c r="AB49" s="122" t="s">
        <v>132</v>
      </c>
      <c r="AC49" s="120">
        <v>2</v>
      </c>
      <c r="AD49" s="2"/>
      <c r="AE49" s="2"/>
    </row>
    <row r="50" spans="1:31" ht="12.75" customHeight="1" x14ac:dyDescent="0.25">
      <c r="A50" s="2"/>
      <c r="B50" s="3" t="s">
        <v>29</v>
      </c>
      <c r="C50" s="142">
        <f>SUM(Y32:Y40)</f>
        <v>55</v>
      </c>
      <c r="D50" s="142"/>
      <c r="E50" s="142"/>
      <c r="F50" s="142"/>
      <c r="G50" s="142"/>
      <c r="H50" s="142"/>
      <c r="I50" s="142"/>
      <c r="J50" s="51" t="s">
        <v>34</v>
      </c>
      <c r="K50" s="142">
        <f>Trikotwertung!G36</f>
        <v>18</v>
      </c>
      <c r="L50" s="142"/>
      <c r="M50" s="142"/>
      <c r="N50" s="51" t="s">
        <v>34</v>
      </c>
      <c r="O50" s="142">
        <f>Trikotwertung!M36</f>
        <v>3</v>
      </c>
      <c r="P50" s="142"/>
      <c r="Q50" s="142"/>
      <c r="R50" s="51" t="s">
        <v>37</v>
      </c>
      <c r="S50" s="143">
        <f>C50+K50+O50</f>
        <v>76</v>
      </c>
      <c r="T50" s="143"/>
      <c r="U50" s="143"/>
      <c r="V50" s="51" t="s">
        <v>39</v>
      </c>
      <c r="W50" s="144"/>
      <c r="X50" s="144"/>
      <c r="Y50" s="53"/>
      <c r="Z50" s="54"/>
      <c r="AA50" s="2">
        <f t="shared" si="2"/>
        <v>27</v>
      </c>
      <c r="AB50" s="122" t="s">
        <v>141</v>
      </c>
      <c r="AC50" s="120">
        <v>2</v>
      </c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  <c r="AA51" s="2">
        <f t="shared" si="2"/>
        <v>28</v>
      </c>
      <c r="AB51" s="122" t="s">
        <v>153</v>
      </c>
      <c r="AC51" s="120">
        <v>2</v>
      </c>
      <c r="AD51" s="2"/>
      <c r="AE51" s="2"/>
    </row>
    <row r="52" spans="1:31" ht="15" x14ac:dyDescent="0.25">
      <c r="A52" s="128" t="s">
        <v>13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2"/>
      <c r="AA52" s="2">
        <f t="shared" si="2"/>
        <v>29</v>
      </c>
      <c r="AB52" s="2" t="s">
        <v>99</v>
      </c>
      <c r="AC52" s="2">
        <v>1</v>
      </c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 t="s">
        <v>2</v>
      </c>
      <c r="Y53" s="3">
        <v>21</v>
      </c>
      <c r="Z53" s="55">
        <f>Y53*19</f>
        <v>399</v>
      </c>
      <c r="AA53" s="2">
        <f t="shared" si="2"/>
        <v>30</v>
      </c>
      <c r="AB53" s="121" t="s">
        <v>101</v>
      </c>
      <c r="AC53" s="121">
        <v>1</v>
      </c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6">
        <f>SUM(S47:U50)+AC21</f>
        <v>521</v>
      </c>
      <c r="Z54" s="2"/>
      <c r="AA54" s="2">
        <f t="shared" si="2"/>
        <v>31</v>
      </c>
      <c r="AB54" s="120" t="s">
        <v>109</v>
      </c>
      <c r="AC54" s="120">
        <v>1</v>
      </c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>
        <f t="shared" si="2"/>
        <v>32</v>
      </c>
      <c r="AB55" s="122" t="s">
        <v>111</v>
      </c>
      <c r="AC55" s="120">
        <v>1</v>
      </c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>
        <f t="shared" si="2"/>
        <v>33</v>
      </c>
      <c r="AB56" s="122" t="s">
        <v>123</v>
      </c>
      <c r="AC56" s="120">
        <v>1</v>
      </c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>
        <f t="shared" ref="AA57:AA78" si="6">AA56+1</f>
        <v>34</v>
      </c>
      <c r="AB57" s="122" t="s">
        <v>138</v>
      </c>
      <c r="AC57" s="120">
        <v>1</v>
      </c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Z58" s="2"/>
      <c r="AA58" s="2">
        <f t="shared" si="6"/>
        <v>35</v>
      </c>
      <c r="AB58" s="122" t="s">
        <v>142</v>
      </c>
      <c r="AC58" s="120">
        <v>1</v>
      </c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Z59" s="2"/>
      <c r="AA59" s="2">
        <f t="shared" si="6"/>
        <v>36</v>
      </c>
      <c r="AB59" s="122" t="s">
        <v>146</v>
      </c>
      <c r="AC59" s="120">
        <v>1</v>
      </c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Z60" s="2"/>
      <c r="AA60" s="2">
        <f t="shared" si="6"/>
        <v>37</v>
      </c>
      <c r="AB60" s="122" t="s">
        <v>154</v>
      </c>
      <c r="AC60" s="120">
        <v>1</v>
      </c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Z61" s="2"/>
      <c r="AA61" s="2">
        <f t="shared" si="6"/>
        <v>38</v>
      </c>
      <c r="AB61" s="122" t="s">
        <v>159</v>
      </c>
      <c r="AC61" s="120">
        <v>1</v>
      </c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Z62" s="2"/>
      <c r="AA62" s="2">
        <f t="shared" si="6"/>
        <v>39</v>
      </c>
      <c r="AB62" s="122" t="s">
        <v>151</v>
      </c>
      <c r="AC62" s="120">
        <v>2</v>
      </c>
      <c r="AD62" s="2"/>
      <c r="AE62" s="2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Z63" s="2"/>
      <c r="AA63" s="2">
        <f t="shared" si="6"/>
        <v>40</v>
      </c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Z64" s="2"/>
      <c r="AA64" s="2">
        <f t="shared" si="6"/>
        <v>41</v>
      </c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Z65" s="2"/>
      <c r="AA65" s="2">
        <f t="shared" si="6"/>
        <v>42</v>
      </c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Z66" s="2"/>
      <c r="AA66" s="2">
        <f t="shared" si="6"/>
        <v>43</v>
      </c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Z67" s="2"/>
      <c r="AA67" s="2">
        <f t="shared" si="6"/>
        <v>44</v>
      </c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Z68" s="2"/>
      <c r="AA68" s="2">
        <f t="shared" si="6"/>
        <v>45</v>
      </c>
      <c r="AB68" s="2"/>
      <c r="AC68" s="2"/>
      <c r="AD68" s="2"/>
      <c r="AE68" s="2"/>
    </row>
    <row r="69" spans="1:31" x14ac:dyDescent="0.25">
      <c r="AA69" s="2">
        <f t="shared" si="6"/>
        <v>46</v>
      </c>
      <c r="AB69" s="2"/>
      <c r="AC69" s="2"/>
      <c r="AD69" s="2"/>
      <c r="AE69" s="2"/>
    </row>
    <row r="70" spans="1:31" x14ac:dyDescent="0.25">
      <c r="AA70" s="2">
        <f t="shared" si="6"/>
        <v>47</v>
      </c>
      <c r="AB70" s="2"/>
      <c r="AC70" s="2"/>
      <c r="AD70" s="2"/>
      <c r="AE70" s="2"/>
    </row>
    <row r="71" spans="1:31" x14ac:dyDescent="0.25">
      <c r="AA71" s="2">
        <f t="shared" si="6"/>
        <v>48</v>
      </c>
      <c r="AB71" s="2"/>
      <c r="AC71" s="2"/>
      <c r="AD71" s="2"/>
      <c r="AE71" s="2"/>
    </row>
    <row r="72" spans="1:31" x14ac:dyDescent="0.25">
      <c r="AA72" s="2">
        <f t="shared" si="6"/>
        <v>49</v>
      </c>
      <c r="AB72" s="2"/>
      <c r="AC72" s="2"/>
      <c r="AD72" s="2"/>
      <c r="AE72" s="2"/>
    </row>
    <row r="73" spans="1:31" x14ac:dyDescent="0.25">
      <c r="AA73" s="2">
        <f t="shared" si="6"/>
        <v>50</v>
      </c>
      <c r="AB73" s="2"/>
      <c r="AC73" s="2"/>
      <c r="AD73" s="2"/>
      <c r="AE73" s="2"/>
    </row>
    <row r="74" spans="1:31" x14ac:dyDescent="0.25">
      <c r="AA74" s="2">
        <f t="shared" si="6"/>
        <v>51</v>
      </c>
      <c r="AB74" s="2"/>
      <c r="AC74" s="2"/>
      <c r="AD74" s="2"/>
      <c r="AE74" s="2"/>
    </row>
    <row r="75" spans="1:31" x14ac:dyDescent="0.25">
      <c r="AA75" s="2">
        <f t="shared" si="6"/>
        <v>52</v>
      </c>
      <c r="AB75" s="2"/>
      <c r="AC75" s="2"/>
      <c r="AD75" s="2"/>
      <c r="AE75" s="2"/>
    </row>
    <row r="76" spans="1:31" x14ac:dyDescent="0.25">
      <c r="AA76" s="2">
        <f t="shared" si="6"/>
        <v>53</v>
      </c>
      <c r="AB76" s="2"/>
      <c r="AC76" s="2"/>
      <c r="AD76" s="2"/>
      <c r="AE76" s="2"/>
    </row>
    <row r="77" spans="1:31" x14ac:dyDescent="0.25">
      <c r="AA77" s="2">
        <f t="shared" si="6"/>
        <v>54</v>
      </c>
      <c r="AB77" s="2"/>
      <c r="AC77" s="2"/>
      <c r="AD77" s="2"/>
      <c r="AE77" s="2"/>
    </row>
    <row r="78" spans="1:31" x14ac:dyDescent="0.25">
      <c r="AA78" s="2">
        <f t="shared" si="6"/>
        <v>55</v>
      </c>
      <c r="AB78" s="2"/>
      <c r="AC78" s="2"/>
      <c r="AD78" s="2"/>
      <c r="AE78" s="2"/>
    </row>
  </sheetData>
  <sortState ref="AB25:AC61">
    <sortCondition descending="1" ref="AC24"/>
  </sortState>
  <mergeCells count="40">
    <mergeCell ref="A52:Y52"/>
    <mergeCell ref="C50:I50"/>
    <mergeCell ref="K50:M50"/>
    <mergeCell ref="O50:Q50"/>
    <mergeCell ref="S50:U50"/>
    <mergeCell ref="W50:X50"/>
    <mergeCell ref="C48:I48"/>
    <mergeCell ref="K48:M48"/>
    <mergeCell ref="O48:Q48"/>
    <mergeCell ref="S48:U48"/>
    <mergeCell ref="W48:X48"/>
    <mergeCell ref="C49:I49"/>
    <mergeCell ref="K49:M49"/>
    <mergeCell ref="O49:Q49"/>
    <mergeCell ref="S49:U49"/>
    <mergeCell ref="W49:X49"/>
    <mergeCell ref="C46:I46"/>
    <mergeCell ref="K46:M46"/>
    <mergeCell ref="O46:Q46"/>
    <mergeCell ref="S46:U46"/>
    <mergeCell ref="W46:X46"/>
    <mergeCell ref="C47:I47"/>
    <mergeCell ref="K47:M47"/>
    <mergeCell ref="O47:Q47"/>
    <mergeCell ref="S47:U47"/>
    <mergeCell ref="W47:X47"/>
    <mergeCell ref="A32:A40"/>
    <mergeCell ref="AA4:AC4"/>
    <mergeCell ref="A5:A13"/>
    <mergeCell ref="A14:A22"/>
    <mergeCell ref="A23:A31"/>
    <mergeCell ref="J14:X14"/>
    <mergeCell ref="L36:X36"/>
    <mergeCell ref="L34:X34"/>
    <mergeCell ref="L32:X32"/>
    <mergeCell ref="L28:X28"/>
    <mergeCell ref="M26:X26"/>
    <mergeCell ref="N7:X7"/>
    <mergeCell ref="O19:X19"/>
    <mergeCell ref="U20:X20"/>
  </mergeCells>
  <hyperlinks>
    <hyperlink ref="A52" r:id="rId1" display="http://www.torsten-jahns.de/tippspiel/rad/radtipparchiv.htm" xr:uid="{00000000-0004-0000-0100-000000000000}"/>
  </hyperlinks>
  <pageMargins left="0.79" right="0.79" top="0.98" bottom="0.98" header="0.49" footer="0.49"/>
  <pageSetup paperSize="9" orientation="portrait" horizontalDpi="4294967293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3"/>
  <sheetViews>
    <sheetView topLeftCell="A7" workbookViewId="0">
      <selection activeCell="L34" sqref="L34"/>
    </sheetView>
  </sheetViews>
  <sheetFormatPr baseColWidth="10" defaultRowHeight="13.2" x14ac:dyDescent="0.25"/>
  <cols>
    <col min="1" max="1" width="12.6640625" customWidth="1"/>
    <col min="2" max="2" width="25.6640625" customWidth="1"/>
    <col min="3" max="6" width="10.6640625" customWidth="1"/>
    <col min="7" max="7" width="12.6640625" customWidth="1"/>
    <col min="9" max="13" width="10.6640625" customWidth="1"/>
  </cols>
  <sheetData>
    <row r="1" spans="1:27" ht="13.8" x14ac:dyDescent="0.25">
      <c r="A1" s="1" t="str">
        <f>Tageswertung!A1</f>
        <v>Giro d'Italia 2023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40</v>
      </c>
      <c r="B3" s="3"/>
      <c r="C3" s="145" t="s">
        <v>41</v>
      </c>
      <c r="D3" s="145"/>
      <c r="E3" s="145"/>
      <c r="F3" s="145"/>
      <c r="G3" s="2"/>
      <c r="H3" s="2"/>
      <c r="I3" s="145" t="s">
        <v>16</v>
      </c>
      <c r="J3" s="145"/>
      <c r="K3" s="145"/>
      <c r="L3" s="14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4"/>
      <c r="B4" s="25" t="s">
        <v>42</v>
      </c>
      <c r="C4" s="57" t="s">
        <v>8</v>
      </c>
      <c r="D4" s="58" t="s">
        <v>9</v>
      </c>
      <c r="E4" s="59" t="s">
        <v>10</v>
      </c>
      <c r="F4" s="60" t="s">
        <v>11</v>
      </c>
      <c r="G4" s="5" t="s">
        <v>43</v>
      </c>
      <c r="H4" s="2"/>
      <c r="I4" s="61" t="s">
        <v>8</v>
      </c>
      <c r="J4" s="58" t="s">
        <v>9</v>
      </c>
      <c r="K4" s="59" t="s">
        <v>10</v>
      </c>
      <c r="L4" s="60" t="s">
        <v>11</v>
      </c>
      <c r="M4" s="5" t="s">
        <v>44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1.1" customHeight="1" x14ac:dyDescent="0.25">
      <c r="A5" s="135" t="str">
        <f>Gesamtwertung!A5</f>
        <v>Rainer</v>
      </c>
      <c r="B5" s="27" t="s">
        <v>62</v>
      </c>
      <c r="C5" s="28">
        <v>2</v>
      </c>
      <c r="D5" s="28"/>
      <c r="E5" s="28"/>
      <c r="F5" s="28"/>
      <c r="G5" s="62"/>
      <c r="H5" s="2"/>
      <c r="I5" s="63">
        <v>3</v>
      </c>
      <c r="J5" s="64"/>
      <c r="K5" s="64"/>
      <c r="L5" s="64"/>
      <c r="M5" s="6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1.1" customHeight="1" x14ac:dyDescent="0.25">
      <c r="A6" s="130"/>
      <c r="B6" s="34" t="s">
        <v>63</v>
      </c>
      <c r="C6" s="28"/>
      <c r="D6" s="28"/>
      <c r="E6" s="28"/>
      <c r="F6" s="28"/>
      <c r="G6" s="62"/>
      <c r="H6" s="2"/>
      <c r="I6" s="63"/>
      <c r="J6" s="64"/>
      <c r="K6" s="64"/>
      <c r="L6" s="64"/>
      <c r="M6" s="6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1.1" customHeight="1" x14ac:dyDescent="0.25">
      <c r="A7" s="130"/>
      <c r="B7" s="125" t="s">
        <v>64</v>
      </c>
      <c r="C7" s="28"/>
      <c r="D7" s="28"/>
      <c r="E7" s="28"/>
      <c r="F7" s="28"/>
      <c r="G7" s="62"/>
      <c r="H7" s="2"/>
      <c r="I7" s="63"/>
      <c r="J7" s="64"/>
      <c r="K7" s="64"/>
      <c r="L7" s="64"/>
      <c r="M7" s="6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1.1" customHeight="1" x14ac:dyDescent="0.25">
      <c r="A8" s="130"/>
      <c r="B8" s="27" t="s">
        <v>65</v>
      </c>
      <c r="C8" s="28"/>
      <c r="D8" s="28"/>
      <c r="E8" s="28"/>
      <c r="F8" s="28"/>
      <c r="G8" s="62"/>
      <c r="H8" s="2"/>
      <c r="I8" s="63"/>
      <c r="J8" s="64"/>
      <c r="K8" s="64"/>
      <c r="L8" s="64"/>
      <c r="M8" s="6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1.1" customHeight="1" x14ac:dyDescent="0.25">
      <c r="A9" s="130"/>
      <c r="B9" s="34" t="s">
        <v>66</v>
      </c>
      <c r="C9" s="28"/>
      <c r="D9" s="28"/>
      <c r="E9" s="28"/>
      <c r="F9" s="28"/>
      <c r="G9" s="65">
        <f>SUM(C5:F13)</f>
        <v>2</v>
      </c>
      <c r="H9" s="2"/>
      <c r="I9" s="63"/>
      <c r="J9" s="64"/>
      <c r="K9" s="64"/>
      <c r="L9" s="64"/>
      <c r="M9" s="65">
        <f>SUM(I5:L13)</f>
        <v>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1.1" customHeight="1" x14ac:dyDescent="0.25">
      <c r="A10" s="130"/>
      <c r="B10" s="34" t="s">
        <v>67</v>
      </c>
      <c r="C10" s="28"/>
      <c r="D10" s="28"/>
      <c r="E10" s="28"/>
      <c r="F10" s="28"/>
      <c r="G10" s="65"/>
      <c r="H10" s="2"/>
      <c r="I10" s="63"/>
      <c r="J10" s="64"/>
      <c r="K10" s="64"/>
      <c r="L10" s="64"/>
      <c r="M10" s="6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1.1" customHeight="1" x14ac:dyDescent="0.25">
      <c r="A11" s="130"/>
      <c r="B11" s="35" t="s">
        <v>68</v>
      </c>
      <c r="C11" s="28"/>
      <c r="D11" s="28"/>
      <c r="E11" s="28"/>
      <c r="F11" s="28"/>
      <c r="G11" s="65"/>
      <c r="H11" s="2"/>
      <c r="I11" s="63"/>
      <c r="J11" s="64"/>
      <c r="K11" s="64"/>
      <c r="L11" s="64"/>
      <c r="M11" s="6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1.1" customHeight="1" x14ac:dyDescent="0.25">
      <c r="A12" s="130"/>
      <c r="B12" s="34" t="s">
        <v>69</v>
      </c>
      <c r="C12" s="28"/>
      <c r="D12" s="28"/>
      <c r="E12" s="28"/>
      <c r="F12" s="28"/>
      <c r="G12" s="65"/>
      <c r="H12" s="2"/>
      <c r="I12" s="63"/>
      <c r="J12" s="64"/>
      <c r="K12" s="64"/>
      <c r="L12" s="64"/>
      <c r="M12" s="6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1.1" customHeight="1" x14ac:dyDescent="0.25">
      <c r="A13" s="131"/>
      <c r="B13" s="36" t="s">
        <v>70</v>
      </c>
      <c r="C13" s="37"/>
      <c r="D13" s="37"/>
      <c r="E13" s="37"/>
      <c r="F13" s="37"/>
      <c r="G13" s="66"/>
      <c r="H13" s="2"/>
      <c r="I13" s="67"/>
      <c r="J13" s="68"/>
      <c r="K13" s="68"/>
      <c r="L13" s="68"/>
      <c r="M13" s="6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1.1" customHeight="1" x14ac:dyDescent="0.25">
      <c r="A14" s="129" t="str">
        <f>Gesamtwertung!A14</f>
        <v>Torsten</v>
      </c>
      <c r="B14" s="123" t="s">
        <v>71</v>
      </c>
      <c r="C14" s="28"/>
      <c r="D14" s="28"/>
      <c r="E14" s="28"/>
      <c r="F14" s="28"/>
      <c r="G14" s="65"/>
      <c r="H14" s="2"/>
      <c r="I14" s="63"/>
      <c r="J14" s="64"/>
      <c r="K14" s="64"/>
      <c r="L14" s="64"/>
      <c r="M14" s="6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1.1" customHeight="1" x14ac:dyDescent="0.25">
      <c r="A15" s="130"/>
      <c r="B15" s="34" t="s">
        <v>72</v>
      </c>
      <c r="C15" s="28"/>
      <c r="D15" s="28"/>
      <c r="E15" s="28"/>
      <c r="F15" s="28"/>
      <c r="G15" s="65"/>
      <c r="H15" s="2"/>
      <c r="I15" s="63"/>
      <c r="J15" s="64"/>
      <c r="K15" s="64"/>
      <c r="L15" s="64"/>
      <c r="M15" s="6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1.1" customHeight="1" x14ac:dyDescent="0.25">
      <c r="A16" s="130"/>
      <c r="B16" s="34" t="s">
        <v>73</v>
      </c>
      <c r="C16" s="28"/>
      <c r="D16" s="28"/>
      <c r="E16" s="28"/>
      <c r="F16" s="28"/>
      <c r="G16" s="65"/>
      <c r="H16" s="2"/>
      <c r="I16" s="63"/>
      <c r="J16" s="64"/>
      <c r="K16" s="64"/>
      <c r="L16" s="64"/>
      <c r="M16" s="6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1.1" customHeight="1" x14ac:dyDescent="0.25">
      <c r="A17" s="130"/>
      <c r="B17" s="34" t="s">
        <v>74</v>
      </c>
      <c r="C17" s="28"/>
      <c r="D17" s="28">
        <v>12</v>
      </c>
      <c r="E17" s="28"/>
      <c r="F17" s="28"/>
      <c r="G17" s="65"/>
      <c r="H17" s="2"/>
      <c r="I17" s="63"/>
      <c r="J17" s="64">
        <v>3</v>
      </c>
      <c r="K17" s="64"/>
      <c r="L17" s="64"/>
      <c r="M17" s="6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1.1" customHeight="1" x14ac:dyDescent="0.25">
      <c r="A18" s="130"/>
      <c r="B18" s="34" t="s">
        <v>75</v>
      </c>
      <c r="C18" s="28"/>
      <c r="D18" s="28"/>
      <c r="E18" s="28"/>
      <c r="F18" s="28"/>
      <c r="G18" s="65">
        <f>SUM(C14:F22)</f>
        <v>12</v>
      </c>
      <c r="H18" s="2"/>
      <c r="I18" s="63"/>
      <c r="J18" s="64"/>
      <c r="K18" s="64"/>
      <c r="L18" s="64"/>
      <c r="M18" s="65">
        <f>SUM(I14:L22)</f>
        <v>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1.1" customHeight="1" x14ac:dyDescent="0.25">
      <c r="A19" s="130"/>
      <c r="B19" s="123" t="s">
        <v>76</v>
      </c>
      <c r="C19" s="28"/>
      <c r="D19" s="28"/>
      <c r="E19" s="28"/>
      <c r="F19" s="28"/>
      <c r="G19" s="65"/>
      <c r="H19" s="2"/>
      <c r="I19" s="63"/>
      <c r="J19" s="64"/>
      <c r="K19" s="64"/>
      <c r="L19" s="64"/>
      <c r="M19" s="6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1.1" customHeight="1" x14ac:dyDescent="0.25">
      <c r="A20" s="130"/>
      <c r="B20" s="123" t="s">
        <v>77</v>
      </c>
      <c r="C20" s="28"/>
      <c r="D20" s="28"/>
      <c r="E20" s="28"/>
      <c r="F20" s="28"/>
      <c r="G20" s="65"/>
      <c r="H20" s="2"/>
      <c r="I20" s="63"/>
      <c r="J20" s="64"/>
      <c r="K20" s="64"/>
      <c r="L20" s="64"/>
      <c r="M20" s="6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1.1" customHeight="1" x14ac:dyDescent="0.25">
      <c r="A21" s="130"/>
      <c r="B21" s="34" t="s">
        <v>78</v>
      </c>
      <c r="C21" s="28"/>
      <c r="D21" s="28"/>
      <c r="E21" s="28"/>
      <c r="F21" s="28"/>
      <c r="G21" s="65"/>
      <c r="H21" s="2"/>
      <c r="I21" s="63"/>
      <c r="J21" s="64"/>
      <c r="K21" s="64"/>
      <c r="L21" s="64"/>
      <c r="M21" s="6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1.1" customHeight="1" x14ac:dyDescent="0.25">
      <c r="A22" s="131"/>
      <c r="B22" s="36" t="s">
        <v>79</v>
      </c>
      <c r="C22" s="37"/>
      <c r="D22" s="37"/>
      <c r="E22" s="37"/>
      <c r="F22" s="37"/>
      <c r="G22" s="66"/>
      <c r="H22" s="2"/>
      <c r="I22" s="67"/>
      <c r="J22" s="68"/>
      <c r="K22" s="68"/>
      <c r="L22" s="68"/>
      <c r="M22" s="6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1.1" customHeight="1" x14ac:dyDescent="0.25">
      <c r="A23" s="129" t="str">
        <f>Gesamtwertung!A23</f>
        <v>Robert</v>
      </c>
      <c r="B23" s="27" t="s">
        <v>55</v>
      </c>
      <c r="C23" s="28"/>
      <c r="D23" s="28"/>
      <c r="E23" s="28"/>
      <c r="F23" s="28"/>
      <c r="G23" s="65"/>
      <c r="H23" s="2"/>
      <c r="I23" s="63"/>
      <c r="J23" s="64"/>
      <c r="K23" s="64"/>
      <c r="L23" s="64"/>
      <c r="M23" s="6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1.1" customHeight="1" x14ac:dyDescent="0.25">
      <c r="A24" s="130"/>
      <c r="B24" s="34" t="s">
        <v>56</v>
      </c>
      <c r="C24" s="28">
        <v>8</v>
      </c>
      <c r="D24" s="28"/>
      <c r="E24" s="28"/>
      <c r="F24" s="28"/>
      <c r="G24" s="65"/>
      <c r="H24" s="2"/>
      <c r="I24" s="63"/>
      <c r="J24" s="64"/>
      <c r="K24" s="64"/>
      <c r="L24" s="64"/>
      <c r="M24" s="6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1.1" customHeight="1" x14ac:dyDescent="0.25">
      <c r="A25" s="130"/>
      <c r="B25" s="34" t="s">
        <v>57</v>
      </c>
      <c r="C25" s="28"/>
      <c r="D25" s="28"/>
      <c r="E25" s="28"/>
      <c r="F25" s="28"/>
      <c r="G25" s="65"/>
      <c r="H25" s="2"/>
      <c r="I25" s="63"/>
      <c r="J25" s="64"/>
      <c r="K25" s="64"/>
      <c r="L25" s="64"/>
      <c r="M25" s="6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1.1" customHeight="1" x14ac:dyDescent="0.25">
      <c r="A26" s="130"/>
      <c r="B26" s="123" t="s">
        <v>58</v>
      </c>
      <c r="C26" s="28"/>
      <c r="D26" s="28"/>
      <c r="E26" s="28"/>
      <c r="F26" s="28">
        <v>1</v>
      </c>
      <c r="G26" s="65"/>
      <c r="H26" s="2"/>
      <c r="I26" s="63"/>
      <c r="J26" s="64"/>
      <c r="K26" s="64"/>
      <c r="L26" s="64"/>
      <c r="M26" s="6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1.1" customHeight="1" x14ac:dyDescent="0.25">
      <c r="A27" s="130"/>
      <c r="B27" s="34" t="s">
        <v>59</v>
      </c>
      <c r="C27" s="28"/>
      <c r="D27" s="28"/>
      <c r="E27" s="28"/>
      <c r="F27" s="28"/>
      <c r="G27" s="65">
        <f>SUM(C23:F31)</f>
        <v>9</v>
      </c>
      <c r="H27" s="2"/>
      <c r="I27" s="63"/>
      <c r="J27" s="64"/>
      <c r="K27" s="64"/>
      <c r="L27" s="64"/>
      <c r="M27" s="65">
        <f>SUM(I23:L31)</f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1.1" customHeight="1" x14ac:dyDescent="0.25">
      <c r="A28" s="130"/>
      <c r="B28" s="123" t="s">
        <v>60</v>
      </c>
      <c r="C28" s="28"/>
      <c r="D28" s="28"/>
      <c r="E28" s="28"/>
      <c r="F28" s="28"/>
      <c r="G28" s="65"/>
      <c r="H28" s="2"/>
      <c r="I28" s="63"/>
      <c r="J28" s="64"/>
      <c r="K28" s="64"/>
      <c r="L28" s="64"/>
      <c r="M28" s="6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1.1" customHeight="1" x14ac:dyDescent="0.25">
      <c r="A29" s="130"/>
      <c r="B29" s="34" t="s">
        <v>61</v>
      </c>
      <c r="C29" s="28"/>
      <c r="D29" s="28"/>
      <c r="E29" s="28"/>
      <c r="F29" s="28"/>
      <c r="G29" s="65"/>
      <c r="H29" s="2"/>
      <c r="I29" s="63"/>
      <c r="J29" s="64"/>
      <c r="K29" s="64"/>
      <c r="L29" s="64"/>
      <c r="M29" s="6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1.1" customHeight="1" x14ac:dyDescent="0.25">
      <c r="A30" s="130"/>
      <c r="B30" s="34"/>
      <c r="C30" s="28"/>
      <c r="D30" s="28"/>
      <c r="E30" s="28"/>
      <c r="F30" s="28"/>
      <c r="G30" s="65"/>
      <c r="H30" s="2"/>
      <c r="I30" s="63"/>
      <c r="J30" s="64"/>
      <c r="K30" s="64"/>
      <c r="L30" s="64"/>
      <c r="M30" s="6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1.1" customHeight="1" x14ac:dyDescent="0.25">
      <c r="A31" s="131"/>
      <c r="B31" s="36"/>
      <c r="C31" s="37"/>
      <c r="D31" s="37"/>
      <c r="E31" s="37"/>
      <c r="F31" s="37"/>
      <c r="G31" s="66"/>
      <c r="H31" s="2"/>
      <c r="I31" s="67"/>
      <c r="J31" s="68"/>
      <c r="K31" s="68"/>
      <c r="L31" s="68"/>
      <c r="M31" s="6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1.1" customHeight="1" x14ac:dyDescent="0.25">
      <c r="A32" s="129" t="str">
        <f>Gesamtwertung!A32</f>
        <v>Markus</v>
      </c>
      <c r="B32" s="124" t="s">
        <v>80</v>
      </c>
      <c r="C32" s="28"/>
      <c r="D32" s="28"/>
      <c r="E32" s="28"/>
      <c r="F32" s="28"/>
      <c r="G32" s="65"/>
      <c r="H32" s="2"/>
      <c r="I32" s="63"/>
      <c r="J32" s="64"/>
      <c r="K32" s="64"/>
      <c r="L32" s="64"/>
      <c r="M32" s="6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1.1" customHeight="1" x14ac:dyDescent="0.25">
      <c r="A33" s="130"/>
      <c r="B33" s="34" t="s">
        <v>81</v>
      </c>
      <c r="C33" s="28"/>
      <c r="D33" s="28"/>
      <c r="E33" s="28"/>
      <c r="F33" s="28">
        <v>9</v>
      </c>
      <c r="G33" s="65"/>
      <c r="H33" s="2"/>
      <c r="I33" s="63"/>
      <c r="J33" s="64"/>
      <c r="K33" s="64"/>
      <c r="L33" s="64">
        <v>3</v>
      </c>
      <c r="M33" s="6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1.1" customHeight="1" x14ac:dyDescent="0.25">
      <c r="A34" s="130"/>
      <c r="B34" s="123" t="s">
        <v>82</v>
      </c>
      <c r="C34" s="28">
        <v>4</v>
      </c>
      <c r="D34" s="28">
        <v>4</v>
      </c>
      <c r="E34" s="28">
        <v>1</v>
      </c>
      <c r="F34" s="28"/>
      <c r="G34" s="65"/>
      <c r="H34" s="2"/>
      <c r="I34" s="63"/>
      <c r="J34" s="64"/>
      <c r="K34" s="64"/>
      <c r="L34" s="64"/>
      <c r="M34" s="6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1.1" customHeight="1" x14ac:dyDescent="0.25">
      <c r="A35" s="130"/>
      <c r="B35" s="34" t="s">
        <v>83</v>
      </c>
      <c r="C35" s="28"/>
      <c r="D35" s="28"/>
      <c r="E35" s="28"/>
      <c r="F35" s="28"/>
      <c r="G35" s="65"/>
      <c r="H35" s="2"/>
      <c r="I35" s="63"/>
      <c r="J35" s="64"/>
      <c r="K35" s="64"/>
      <c r="L35" s="64"/>
      <c r="M35" s="6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1.1" customHeight="1" x14ac:dyDescent="0.25">
      <c r="A36" s="130"/>
      <c r="B36" s="123" t="s">
        <v>84</v>
      </c>
      <c r="C36" s="28"/>
      <c r="D36" s="28"/>
      <c r="E36" s="28"/>
      <c r="F36" s="28"/>
      <c r="G36" s="65">
        <f>SUM(C32:F40)</f>
        <v>18</v>
      </c>
      <c r="H36" s="2"/>
      <c r="I36" s="63"/>
      <c r="J36" s="64"/>
      <c r="K36" s="64"/>
      <c r="L36" s="64"/>
      <c r="M36" s="65">
        <f>SUM(I32:L40)</f>
        <v>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1.1" customHeight="1" x14ac:dyDescent="0.25">
      <c r="A37" s="130"/>
      <c r="B37" s="34" t="s">
        <v>148</v>
      </c>
      <c r="C37" s="28"/>
      <c r="D37" s="28"/>
      <c r="E37" s="28"/>
      <c r="F37" s="28"/>
      <c r="G37" s="65"/>
      <c r="H37" s="2"/>
      <c r="I37" s="63"/>
      <c r="J37" s="64"/>
      <c r="K37" s="64"/>
      <c r="L37" s="64"/>
      <c r="M37" s="6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1.1" customHeight="1" x14ac:dyDescent="0.25">
      <c r="A38" s="130"/>
      <c r="B38" s="34" t="s">
        <v>85</v>
      </c>
      <c r="C38" s="28"/>
      <c r="D38" s="28"/>
      <c r="E38" s="28"/>
      <c r="F38" s="28"/>
      <c r="G38" s="65"/>
      <c r="H38" s="2"/>
      <c r="I38" s="63"/>
      <c r="J38" s="64"/>
      <c r="K38" s="64"/>
      <c r="L38" s="64"/>
      <c r="M38" s="6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1.1" customHeight="1" x14ac:dyDescent="0.25">
      <c r="A39" s="130"/>
      <c r="B39" s="34"/>
      <c r="C39" s="28"/>
      <c r="D39" s="28"/>
      <c r="E39" s="28"/>
      <c r="F39" s="28"/>
      <c r="G39" s="65"/>
      <c r="H39" s="2"/>
      <c r="I39" s="63"/>
      <c r="J39" s="64"/>
      <c r="K39" s="64"/>
      <c r="L39" s="64"/>
      <c r="M39" s="6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1.1" customHeight="1" x14ac:dyDescent="0.25">
      <c r="A40" s="131"/>
      <c r="B40" s="36"/>
      <c r="C40" s="37"/>
      <c r="D40" s="37"/>
      <c r="E40" s="37"/>
      <c r="F40" s="37"/>
      <c r="G40" s="66"/>
      <c r="H40" s="2"/>
      <c r="I40" s="67"/>
      <c r="J40" s="68"/>
      <c r="K40" s="68"/>
      <c r="L40" s="68"/>
      <c r="M40" s="6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6" t="s">
        <v>45</v>
      </c>
      <c r="B41" s="26"/>
      <c r="C41" s="2"/>
      <c r="D41" s="2"/>
      <c r="E41" s="2"/>
      <c r="F41" s="2"/>
      <c r="G41" s="2"/>
      <c r="H41" s="2"/>
      <c r="I41" s="26" t="s">
        <v>46</v>
      </c>
      <c r="J41" s="26"/>
      <c r="K41" s="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x14ac:dyDescent="0.25">
      <c r="A43" s="128" t="s">
        <v>13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</sheetData>
  <mergeCells count="7">
    <mergeCell ref="A43:M43"/>
    <mergeCell ref="C3:F3"/>
    <mergeCell ref="I3:L3"/>
    <mergeCell ref="A5:A13"/>
    <mergeCell ref="A14:A22"/>
    <mergeCell ref="A23:A31"/>
    <mergeCell ref="A32:A40"/>
  </mergeCells>
  <hyperlinks>
    <hyperlink ref="A43" r:id="rId1" display="http://www.torsten-jahns.de/tippspiel/rad/radtipparchiv.htm" xr:uid="{00000000-0004-0000-0200-000000000000}"/>
  </hyperlinks>
  <pageMargins left="0.79" right="0.79" top="0.98" bottom="0.98" header="0.49" footer="0.49"/>
  <pageSetup paperSize="9" orientation="portrait" horizontalDpi="360" verticalDpi="3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8"/>
  <sheetViews>
    <sheetView topLeftCell="A7" zoomScale="90" zoomScaleNormal="90" workbookViewId="0">
      <selection activeCell="E39" sqref="E39"/>
    </sheetView>
  </sheetViews>
  <sheetFormatPr baseColWidth="10" defaultRowHeight="13.2" x14ac:dyDescent="0.25"/>
  <cols>
    <col min="1" max="1" width="11.6640625" customWidth="1"/>
    <col min="2" max="2" width="25.6640625" customWidth="1"/>
    <col min="3" max="6" width="10.6640625" customWidth="1"/>
  </cols>
  <sheetData>
    <row r="1" spans="1:21" ht="13.8" x14ac:dyDescent="0.25">
      <c r="A1" s="1" t="str">
        <f>Tageswertung!A1</f>
        <v>Giro d'Italia 2023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8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2" customHeight="1" x14ac:dyDescent="0.25">
      <c r="A3" s="146" t="s">
        <v>47</v>
      </c>
      <c r="B3" s="146"/>
      <c r="C3" s="146"/>
      <c r="D3" s="146"/>
      <c r="E3" s="146"/>
      <c r="F3" s="146"/>
      <c r="G3" s="14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3" t="s">
        <v>48</v>
      </c>
      <c r="B5" s="3"/>
      <c r="C5" s="145" t="s">
        <v>41</v>
      </c>
      <c r="D5" s="145"/>
      <c r="E5" s="145"/>
      <c r="F5" s="14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9.6" x14ac:dyDescent="0.25">
      <c r="A6" s="24"/>
      <c r="B6" s="25" t="s">
        <v>42</v>
      </c>
      <c r="C6" s="69" t="s">
        <v>49</v>
      </c>
      <c r="D6" s="70" t="s">
        <v>50</v>
      </c>
      <c r="E6" s="71" t="s">
        <v>51</v>
      </c>
      <c r="F6" s="72" t="s">
        <v>52</v>
      </c>
      <c r="G6" s="73" t="s">
        <v>53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1.1" customHeight="1" x14ac:dyDescent="0.25">
      <c r="A7" s="147" t="str">
        <f>Gesamtwertung!A5</f>
        <v>Rainer</v>
      </c>
      <c r="B7" s="27" t="s">
        <v>62</v>
      </c>
      <c r="C7" s="28">
        <v>61</v>
      </c>
      <c r="D7" s="74">
        <f t="shared" ref="D7:D15" si="0">C7/$C$16</f>
        <v>0.62886597938144329</v>
      </c>
      <c r="E7" s="75">
        <f>Gesamtwertung!Y5+SUM(Trikotwertung!C5:F5)+3</f>
        <v>36</v>
      </c>
      <c r="F7" s="76">
        <f t="shared" ref="F7:F22" si="1">E7/C7</f>
        <v>0.5901639344262295</v>
      </c>
      <c r="G7" s="74">
        <f t="shared" ref="G7:G15" si="2">E7/$E$16</f>
        <v>0.48648648648648651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1.1" customHeight="1" x14ac:dyDescent="0.25">
      <c r="A8" s="148"/>
      <c r="B8" s="34" t="s">
        <v>63</v>
      </c>
      <c r="C8" s="28">
        <v>5</v>
      </c>
      <c r="D8" s="74">
        <f t="shared" si="0"/>
        <v>5.1546391752577317E-2</v>
      </c>
      <c r="E8" s="75">
        <f>Gesamtwertung!Y6+SUM(Trikotwertung!C6:F6)</f>
        <v>0</v>
      </c>
      <c r="F8" s="76">
        <f t="shared" si="1"/>
        <v>0</v>
      </c>
      <c r="G8" s="74">
        <f t="shared" si="2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1.1" customHeight="1" x14ac:dyDescent="0.25">
      <c r="A9" s="148"/>
      <c r="B9" s="125" t="s">
        <v>64</v>
      </c>
      <c r="C9" s="28">
        <v>7</v>
      </c>
      <c r="D9" s="74">
        <f t="shared" si="0"/>
        <v>7.2164948453608241E-2</v>
      </c>
      <c r="E9" s="75">
        <f>Gesamtwertung!Y7+SUM(Trikotwertung!C7:F7)</f>
        <v>13</v>
      </c>
      <c r="F9" s="76">
        <f t="shared" si="1"/>
        <v>1.8571428571428572</v>
      </c>
      <c r="G9" s="74">
        <f t="shared" si="2"/>
        <v>0.17567567567567569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1.1" customHeight="1" x14ac:dyDescent="0.25">
      <c r="A10" s="148"/>
      <c r="B10" s="27" t="s">
        <v>65</v>
      </c>
      <c r="C10" s="28">
        <v>3</v>
      </c>
      <c r="D10" s="74">
        <f t="shared" si="0"/>
        <v>3.0927835051546393E-2</v>
      </c>
      <c r="E10" s="75">
        <f>Gesamtwertung!Y8+SUM(Trikotwertung!C8:F8)</f>
        <v>4</v>
      </c>
      <c r="F10" s="76">
        <f t="shared" si="1"/>
        <v>1.3333333333333333</v>
      </c>
      <c r="G10" s="74">
        <f t="shared" si="2"/>
        <v>5.4054054054054057E-2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1.1" customHeight="1" x14ac:dyDescent="0.25">
      <c r="A11" s="148"/>
      <c r="B11" s="34" t="s">
        <v>66</v>
      </c>
      <c r="C11" s="28">
        <v>8</v>
      </c>
      <c r="D11" s="74">
        <f t="shared" si="0"/>
        <v>8.247422680412371E-2</v>
      </c>
      <c r="E11" s="75">
        <f>Gesamtwertung!Y9+SUM(Trikotwertung!C9:F9)</f>
        <v>8</v>
      </c>
      <c r="F11" s="76">
        <f t="shared" si="1"/>
        <v>1</v>
      </c>
      <c r="G11" s="74">
        <f t="shared" si="2"/>
        <v>0.10810810810810811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1.1" customHeight="1" x14ac:dyDescent="0.25">
      <c r="A12" s="148"/>
      <c r="B12" s="34" t="s">
        <v>67</v>
      </c>
      <c r="C12" s="28">
        <v>4</v>
      </c>
      <c r="D12" s="74">
        <f t="shared" si="0"/>
        <v>4.1237113402061855E-2</v>
      </c>
      <c r="E12" s="75">
        <f>Gesamtwertung!Y10+SUM(Trikotwertung!C10:F10)</f>
        <v>5</v>
      </c>
      <c r="F12" s="76">
        <f t="shared" si="1"/>
        <v>1.25</v>
      </c>
      <c r="G12" s="74">
        <f t="shared" si="2"/>
        <v>6.7567567567567571E-2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1.1" customHeight="1" x14ac:dyDescent="0.25">
      <c r="A13" s="148"/>
      <c r="B13" s="35" t="s">
        <v>68</v>
      </c>
      <c r="C13" s="28">
        <v>3</v>
      </c>
      <c r="D13" s="74">
        <f t="shared" si="0"/>
        <v>3.0927835051546393E-2</v>
      </c>
      <c r="E13" s="75">
        <f>Gesamtwertung!Y11+SUM(Trikotwertung!C11:F11)</f>
        <v>3</v>
      </c>
      <c r="F13" s="76">
        <f t="shared" si="1"/>
        <v>1</v>
      </c>
      <c r="G13" s="74">
        <f t="shared" si="2"/>
        <v>4.0540540540540543E-2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1.1" customHeight="1" x14ac:dyDescent="0.25">
      <c r="A14" s="148"/>
      <c r="B14" s="34" t="s">
        <v>69</v>
      </c>
      <c r="C14" s="28">
        <v>3</v>
      </c>
      <c r="D14" s="74">
        <f t="shared" si="0"/>
        <v>3.0927835051546393E-2</v>
      </c>
      <c r="E14" s="75">
        <f>Gesamtwertung!Y12+SUM(Trikotwertung!C12:F12)</f>
        <v>5</v>
      </c>
      <c r="F14" s="76">
        <f t="shared" si="1"/>
        <v>1.6666666666666667</v>
      </c>
      <c r="G14" s="74">
        <f t="shared" si="2"/>
        <v>6.7567567567567571E-2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1.1" customHeight="1" x14ac:dyDescent="0.25">
      <c r="A15" s="149"/>
      <c r="B15" s="36" t="s">
        <v>70</v>
      </c>
      <c r="C15" s="37">
        <v>3</v>
      </c>
      <c r="D15" s="77">
        <f t="shared" si="0"/>
        <v>3.0927835051546393E-2</v>
      </c>
      <c r="E15" s="78">
        <f>Gesamtwertung!Y13+SUM(Trikotwertung!C13:F13)</f>
        <v>0</v>
      </c>
      <c r="F15" s="79">
        <f t="shared" si="1"/>
        <v>0</v>
      </c>
      <c r="G15" s="77">
        <f t="shared" si="2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1.1" customHeight="1" x14ac:dyDescent="0.25">
      <c r="A16" s="80"/>
      <c r="B16" s="81" t="s">
        <v>86</v>
      </c>
      <c r="C16" s="82">
        <f>SUM(C7:C15)</f>
        <v>97</v>
      </c>
      <c r="D16" s="83"/>
      <c r="E16" s="84">
        <f>SUM(E7:E15)</f>
        <v>74</v>
      </c>
      <c r="F16" s="85">
        <f t="shared" si="1"/>
        <v>0.76288659793814428</v>
      </c>
      <c r="G16" s="8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1.1" customHeight="1" x14ac:dyDescent="0.25">
      <c r="A17" s="147" t="str">
        <f>Gesamtwertung!A14</f>
        <v>Torsten</v>
      </c>
      <c r="B17" s="123" t="s">
        <v>71</v>
      </c>
      <c r="C17" s="28">
        <v>10</v>
      </c>
      <c r="D17" s="86">
        <f t="shared" ref="D17:D25" si="3">C17/$C$26</f>
        <v>0.10309278350515463</v>
      </c>
      <c r="E17" s="87">
        <f>Gesamtwertung!Y14+SUM(Trikotwertung!C14:F14)</f>
        <v>4</v>
      </c>
      <c r="F17" s="88">
        <f t="shared" si="1"/>
        <v>0.4</v>
      </c>
      <c r="G17" s="86">
        <f t="shared" ref="G17:G22" si="4">E17/$E$26</f>
        <v>4.6511627906976744E-2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1.1" customHeight="1" x14ac:dyDescent="0.25">
      <c r="A18" s="148"/>
      <c r="B18" s="34" t="s">
        <v>72</v>
      </c>
      <c r="C18" s="28">
        <v>9</v>
      </c>
      <c r="D18" s="86">
        <f t="shared" si="3"/>
        <v>9.2783505154639179E-2</v>
      </c>
      <c r="E18" s="87">
        <f>Gesamtwertung!Y15+SUM(Trikotwertung!C15:F15)</f>
        <v>4</v>
      </c>
      <c r="F18" s="88">
        <f t="shared" si="1"/>
        <v>0.44444444444444442</v>
      </c>
      <c r="G18" s="86">
        <f t="shared" si="4"/>
        <v>4.6511627906976744E-2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1.1" customHeight="1" x14ac:dyDescent="0.25">
      <c r="A19" s="148"/>
      <c r="B19" s="34" t="s">
        <v>73</v>
      </c>
      <c r="C19" s="28">
        <v>6</v>
      </c>
      <c r="D19" s="86">
        <f t="shared" si="3"/>
        <v>6.1855670103092786E-2</v>
      </c>
      <c r="E19" s="87">
        <f>Gesamtwertung!Y16+SUM(Trikotwertung!C16:F16)</f>
        <v>10</v>
      </c>
      <c r="F19" s="88">
        <f t="shared" si="1"/>
        <v>1.6666666666666667</v>
      </c>
      <c r="G19" s="86">
        <f t="shared" si="4"/>
        <v>0.11627906976744186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1.1" customHeight="1" x14ac:dyDescent="0.25">
      <c r="A20" s="148"/>
      <c r="B20" s="34" t="s">
        <v>74</v>
      </c>
      <c r="C20" s="28">
        <v>25</v>
      </c>
      <c r="D20" s="86">
        <f t="shared" si="3"/>
        <v>0.25773195876288657</v>
      </c>
      <c r="E20" s="87">
        <f>Gesamtwertung!Y17+SUM(Trikotwertung!C17:F17)+3</f>
        <v>42</v>
      </c>
      <c r="F20" s="88">
        <f t="shared" si="1"/>
        <v>1.68</v>
      </c>
      <c r="G20" s="86">
        <f t="shared" si="4"/>
        <v>0.48837209302325579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1.1" customHeight="1" x14ac:dyDescent="0.25">
      <c r="A21" s="148"/>
      <c r="B21" s="34" t="s">
        <v>75</v>
      </c>
      <c r="C21" s="28">
        <v>3</v>
      </c>
      <c r="D21" s="86">
        <f t="shared" si="3"/>
        <v>3.0927835051546393E-2</v>
      </c>
      <c r="E21" s="87">
        <f>Gesamtwertung!Y18+SUM(Trikotwertung!C18:F18)</f>
        <v>8</v>
      </c>
      <c r="F21" s="88">
        <f t="shared" si="1"/>
        <v>2.6666666666666665</v>
      </c>
      <c r="G21" s="86">
        <f t="shared" si="4"/>
        <v>9.3023255813953487E-2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1.1" customHeight="1" x14ac:dyDescent="0.25">
      <c r="A22" s="148"/>
      <c r="B22" s="123" t="s">
        <v>76</v>
      </c>
      <c r="C22" s="28">
        <v>27</v>
      </c>
      <c r="D22" s="106">
        <f t="shared" si="3"/>
        <v>0.27835051546391754</v>
      </c>
      <c r="E22" s="107">
        <f>Gesamtwertung!Y19+SUM(Trikotwertung!C19:F19)</f>
        <v>16</v>
      </c>
      <c r="F22" s="108">
        <f t="shared" si="1"/>
        <v>0.59259259259259256</v>
      </c>
      <c r="G22" s="109">
        <f t="shared" si="4"/>
        <v>0.18604651162790697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1.1" customHeight="1" x14ac:dyDescent="0.25">
      <c r="A23" s="148"/>
      <c r="B23" s="123" t="s">
        <v>77</v>
      </c>
      <c r="C23" s="28">
        <v>10</v>
      </c>
      <c r="D23" s="110">
        <f t="shared" si="3"/>
        <v>0.10309278350515463</v>
      </c>
      <c r="E23" s="87">
        <f>Gesamtwertung!Y20+SUM(Trikotwertung!C20:F20)</f>
        <v>0</v>
      </c>
      <c r="F23" s="88">
        <f t="shared" ref="F23:F25" si="5">E23/C23</f>
        <v>0</v>
      </c>
      <c r="G23" s="86">
        <f t="shared" ref="G23:G25" si="6">E23/$E$26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1.1" customHeight="1" x14ac:dyDescent="0.25">
      <c r="A24" s="148"/>
      <c r="B24" s="34" t="s">
        <v>78</v>
      </c>
      <c r="C24" s="28">
        <v>3</v>
      </c>
      <c r="D24" s="110">
        <f t="shared" si="3"/>
        <v>3.0927835051546393E-2</v>
      </c>
      <c r="E24" s="87">
        <f>Gesamtwertung!Y21+SUM(Trikotwertung!C21:F21)</f>
        <v>0</v>
      </c>
      <c r="F24" s="88">
        <f t="shared" si="5"/>
        <v>0</v>
      </c>
      <c r="G24" s="86">
        <f t="shared" si="6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1.1" customHeight="1" x14ac:dyDescent="0.25">
      <c r="A25" s="149"/>
      <c r="B25" s="36" t="s">
        <v>79</v>
      </c>
      <c r="C25" s="37">
        <v>4</v>
      </c>
      <c r="D25" s="111">
        <f t="shared" si="3"/>
        <v>4.1237113402061855E-2</v>
      </c>
      <c r="E25" s="90">
        <f>Gesamtwertung!Y22+SUM(Trikotwertung!C22:F22)</f>
        <v>2</v>
      </c>
      <c r="F25" s="91">
        <f t="shared" si="5"/>
        <v>0.5</v>
      </c>
      <c r="G25" s="89">
        <f t="shared" si="6"/>
        <v>2.3255813953488372E-2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1.1" customHeight="1" x14ac:dyDescent="0.25">
      <c r="A26" s="92"/>
      <c r="B26" s="81" t="s">
        <v>87</v>
      </c>
      <c r="C26" s="82">
        <f>SUM(C17:C25)</f>
        <v>97</v>
      </c>
      <c r="D26" s="83"/>
      <c r="E26" s="84">
        <f>SUM(E17:E25)</f>
        <v>86</v>
      </c>
      <c r="F26" s="85">
        <f t="shared" ref="F26:F31" si="7">E26/C26</f>
        <v>0.88659793814432986</v>
      </c>
      <c r="G26" s="8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1.1" customHeight="1" x14ac:dyDescent="0.25">
      <c r="A27" s="147" t="str">
        <f>Gesamtwertung!A23</f>
        <v>Robert</v>
      </c>
      <c r="B27" s="27" t="s">
        <v>55</v>
      </c>
      <c r="C27" s="28">
        <v>3</v>
      </c>
      <c r="D27" s="74">
        <f>C27/$C$36</f>
        <v>0.03</v>
      </c>
      <c r="E27" s="75">
        <f>Gesamtwertung!Y23+SUM(Trikotwertung!C23:F23)</f>
        <v>0</v>
      </c>
      <c r="F27" s="76">
        <f t="shared" si="7"/>
        <v>0</v>
      </c>
      <c r="G27" s="74">
        <f>E27/$E$36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.1" customHeight="1" x14ac:dyDescent="0.25">
      <c r="A28" s="148"/>
      <c r="B28" s="34" t="s">
        <v>56</v>
      </c>
      <c r="C28" s="28">
        <v>19</v>
      </c>
      <c r="D28" s="112">
        <f>C28/$C$36</f>
        <v>0.19</v>
      </c>
      <c r="E28" s="75">
        <f>Gesamtwertung!Y24+SUM(Trikotwertung!C24:F24)</f>
        <v>41</v>
      </c>
      <c r="F28" s="76">
        <f t="shared" si="7"/>
        <v>2.1578947368421053</v>
      </c>
      <c r="G28" s="74">
        <f>E28/$E$36</f>
        <v>0.66129032258064513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1.1" customHeight="1" x14ac:dyDescent="0.25">
      <c r="A29" s="148"/>
      <c r="B29" s="34" t="s">
        <v>57</v>
      </c>
      <c r="C29" s="28">
        <v>7</v>
      </c>
      <c r="D29" s="116">
        <f t="shared" ref="D29:D33" si="8">C29/$C$36</f>
        <v>7.0000000000000007E-2</v>
      </c>
      <c r="E29" s="75">
        <f>Gesamtwertung!Y25+SUM(Trikotwertung!C25:F25)</f>
        <v>0</v>
      </c>
      <c r="F29" s="76">
        <f t="shared" si="7"/>
        <v>0</v>
      </c>
      <c r="G29" s="74">
        <f>E29/$E$36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1.1" customHeight="1" x14ac:dyDescent="0.25">
      <c r="A30" s="148"/>
      <c r="B30" s="123" t="s">
        <v>58</v>
      </c>
      <c r="C30" s="28">
        <v>38</v>
      </c>
      <c r="D30" s="116">
        <f t="shared" si="8"/>
        <v>0.38</v>
      </c>
      <c r="E30" s="75">
        <f>Gesamtwertung!Y26+SUM(Trikotwertung!C26:F26)</f>
        <v>4</v>
      </c>
      <c r="F30" s="76">
        <f t="shared" si="7"/>
        <v>0.10526315789473684</v>
      </c>
      <c r="G30" s="74">
        <f>E30/$E$36</f>
        <v>6.4516129032258063E-2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1.1" customHeight="1" x14ac:dyDescent="0.25">
      <c r="A31" s="148"/>
      <c r="B31" s="34" t="s">
        <v>59</v>
      </c>
      <c r="C31" s="28">
        <v>6</v>
      </c>
      <c r="D31" s="116">
        <f t="shared" si="8"/>
        <v>0.06</v>
      </c>
      <c r="E31" s="113">
        <f>Gesamtwertung!Y27+SUM(Trikotwertung!C27:F27)</f>
        <v>16</v>
      </c>
      <c r="F31" s="114">
        <f t="shared" si="7"/>
        <v>2.6666666666666665</v>
      </c>
      <c r="G31" s="115">
        <f>E31/$E$36</f>
        <v>0.25806451612903225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1.1" customHeight="1" x14ac:dyDescent="0.25">
      <c r="A32" s="148"/>
      <c r="B32" s="123" t="s">
        <v>60</v>
      </c>
      <c r="C32" s="28">
        <v>21</v>
      </c>
      <c r="D32" s="116">
        <f t="shared" si="8"/>
        <v>0.21</v>
      </c>
      <c r="E32" s="75">
        <f>Gesamtwertung!Y28+SUM(Trikotwertung!C28:F28)</f>
        <v>0</v>
      </c>
      <c r="F32" s="76">
        <f t="shared" ref="F32:F33" si="9">E32/C32</f>
        <v>0</v>
      </c>
      <c r="G32" s="74">
        <f t="shared" ref="G32:G33" si="10">E32/$E$36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1.1" customHeight="1" x14ac:dyDescent="0.25">
      <c r="A33" s="148"/>
      <c r="B33" s="34" t="s">
        <v>61</v>
      </c>
      <c r="C33" s="28">
        <v>6</v>
      </c>
      <c r="D33" s="116">
        <f t="shared" si="8"/>
        <v>0.06</v>
      </c>
      <c r="E33" s="75">
        <f>Gesamtwertung!Y29+SUM(Trikotwertung!C29:F29)</f>
        <v>1</v>
      </c>
      <c r="F33" s="76">
        <f t="shared" si="9"/>
        <v>0.16666666666666666</v>
      </c>
      <c r="G33" s="74">
        <f t="shared" si="10"/>
        <v>1.6129032258064516E-2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1.1" customHeight="1" x14ac:dyDescent="0.25">
      <c r="A34" s="148"/>
      <c r="B34" s="34"/>
      <c r="C34" s="28"/>
      <c r="D34" s="116"/>
      <c r="E34" s="75"/>
      <c r="F34" s="76"/>
      <c r="G34" s="7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1.1" customHeight="1" x14ac:dyDescent="0.25">
      <c r="A35" s="149"/>
      <c r="B35" s="36"/>
      <c r="C35" s="37"/>
      <c r="D35" s="117"/>
      <c r="E35" s="78"/>
      <c r="F35" s="79"/>
      <c r="G35" s="7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0.5" customHeight="1" x14ac:dyDescent="0.25">
      <c r="A36" s="92"/>
      <c r="B36" s="81" t="s">
        <v>88</v>
      </c>
      <c r="C36" s="82">
        <f>SUM(C27:C35)</f>
        <v>100</v>
      </c>
      <c r="D36" s="83"/>
      <c r="E36" s="84">
        <f>SUM(E27:E35)</f>
        <v>62</v>
      </c>
      <c r="F36" s="85">
        <f t="shared" ref="F36:F46" si="11">E36/C36</f>
        <v>0.62</v>
      </c>
      <c r="G36" s="8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0.5" customHeight="1" x14ac:dyDescent="0.25">
      <c r="A37" s="147" t="str">
        <f>Gesamtwertung!A32</f>
        <v>Markus</v>
      </c>
      <c r="B37" s="124" t="s">
        <v>80</v>
      </c>
      <c r="C37" s="28">
        <v>7</v>
      </c>
      <c r="D37" s="116">
        <f>C37/$C$46</f>
        <v>7.0000000000000007E-2</v>
      </c>
      <c r="E37" s="75">
        <f>Gesamtwertung!Y32+SUM(Trikotwertung!C32:F32)</f>
        <v>3</v>
      </c>
      <c r="F37" s="76">
        <f t="shared" si="11"/>
        <v>0.42857142857142855</v>
      </c>
      <c r="G37" s="74">
        <f t="shared" ref="G37:G43" si="12">E37/$E$46</f>
        <v>3.9473684210526314E-2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0.5" customHeight="1" x14ac:dyDescent="0.25">
      <c r="A38" s="148"/>
      <c r="B38" s="34" t="s">
        <v>81</v>
      </c>
      <c r="C38" s="28">
        <v>6</v>
      </c>
      <c r="D38" s="112">
        <f>C38/$C$46</f>
        <v>0.06</v>
      </c>
      <c r="E38" s="75">
        <f>Gesamtwertung!Y33+SUM(Trikotwertung!C33:F33)+3</f>
        <v>33</v>
      </c>
      <c r="F38" s="76">
        <f t="shared" si="11"/>
        <v>5.5</v>
      </c>
      <c r="G38" s="74">
        <f t="shared" si="12"/>
        <v>0.43421052631578949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0.5" customHeight="1" x14ac:dyDescent="0.25">
      <c r="A39" s="148"/>
      <c r="B39" s="123" t="s">
        <v>82</v>
      </c>
      <c r="C39" s="28">
        <v>75</v>
      </c>
      <c r="D39" s="116">
        <f t="shared" ref="D39:D43" si="13">C39/$C$46</f>
        <v>0.75</v>
      </c>
      <c r="E39" s="75">
        <f>Gesamtwertung!Y34+SUM(Trikotwertung!C34:F34)</f>
        <v>21</v>
      </c>
      <c r="F39" s="76">
        <f t="shared" si="11"/>
        <v>0.28000000000000003</v>
      </c>
      <c r="G39" s="74">
        <f t="shared" si="12"/>
        <v>0.27631578947368424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0.5" customHeight="1" x14ac:dyDescent="0.25">
      <c r="A40" s="148"/>
      <c r="B40" s="34" t="s">
        <v>83</v>
      </c>
      <c r="C40" s="28">
        <v>3</v>
      </c>
      <c r="D40" s="116">
        <f t="shared" si="13"/>
        <v>0.03</v>
      </c>
      <c r="E40" s="75">
        <f>Gesamtwertung!Y35+SUM(Trikotwertung!C35:F35)</f>
        <v>0</v>
      </c>
      <c r="F40" s="76">
        <f t="shared" si="11"/>
        <v>0</v>
      </c>
      <c r="G40" s="74">
        <f t="shared" si="12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0.5" customHeight="1" x14ac:dyDescent="0.25">
      <c r="A41" s="148"/>
      <c r="B41" s="123" t="s">
        <v>84</v>
      </c>
      <c r="C41" s="28">
        <v>3</v>
      </c>
      <c r="D41" s="116">
        <f t="shared" si="13"/>
        <v>0.03</v>
      </c>
      <c r="E41" s="75">
        <f>Gesamtwertung!Y36+SUM(Trikotwertung!C36:F36)</f>
        <v>0</v>
      </c>
      <c r="F41" s="76">
        <f t="shared" si="11"/>
        <v>0</v>
      </c>
      <c r="G41" s="74">
        <f t="shared" si="12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0.5" customHeight="1" x14ac:dyDescent="0.25">
      <c r="A42" s="148"/>
      <c r="B42" s="34" t="s">
        <v>148</v>
      </c>
      <c r="C42" s="28">
        <v>3</v>
      </c>
      <c r="D42" s="116">
        <f t="shared" si="13"/>
        <v>0.03</v>
      </c>
      <c r="E42" s="75">
        <f>Gesamtwertung!Y37+SUM(Trikotwertung!C37:F37)</f>
        <v>10</v>
      </c>
      <c r="F42" s="76">
        <f t="shared" si="11"/>
        <v>3.3333333333333335</v>
      </c>
      <c r="G42" s="74">
        <f t="shared" si="12"/>
        <v>0.13157894736842105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0.5" customHeight="1" x14ac:dyDescent="0.25">
      <c r="A43" s="148"/>
      <c r="B43" s="34" t="s">
        <v>85</v>
      </c>
      <c r="C43" s="28">
        <v>3</v>
      </c>
      <c r="D43" s="116">
        <f t="shared" si="13"/>
        <v>0.03</v>
      </c>
      <c r="E43" s="75">
        <f>Gesamtwertung!Y38+SUM(Trikotwertung!C38:F38)</f>
        <v>9</v>
      </c>
      <c r="F43" s="76">
        <f t="shared" si="11"/>
        <v>3</v>
      </c>
      <c r="G43" s="74">
        <f t="shared" si="12"/>
        <v>0.11842105263157894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0.5" customHeight="1" x14ac:dyDescent="0.25">
      <c r="A44" s="148"/>
      <c r="B44" s="34"/>
      <c r="C44" s="28"/>
      <c r="D44" s="116"/>
      <c r="E44" s="75"/>
      <c r="F44" s="76"/>
      <c r="G44" s="7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0.5" customHeight="1" x14ac:dyDescent="0.25">
      <c r="A45" s="149"/>
      <c r="B45" s="36"/>
      <c r="C45" s="37"/>
      <c r="D45" s="117"/>
      <c r="E45" s="78"/>
      <c r="F45" s="79"/>
      <c r="G45" s="7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0.5" customHeight="1" x14ac:dyDescent="0.25">
      <c r="A46" s="93"/>
      <c r="B46" s="81" t="s">
        <v>89</v>
      </c>
      <c r="C46" s="82">
        <f>SUM(C37:C45)</f>
        <v>100</v>
      </c>
      <c r="D46" s="83"/>
      <c r="E46" s="84">
        <f>SUM(E37:E45)</f>
        <v>76</v>
      </c>
      <c r="F46" s="85">
        <f t="shared" si="11"/>
        <v>0.76</v>
      </c>
      <c r="G46" s="8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 x14ac:dyDescent="0.25">
      <c r="A48" s="128" t="s">
        <v>13</v>
      </c>
      <c r="B48" s="128"/>
      <c r="C48" s="128"/>
      <c r="D48" s="128"/>
      <c r="E48" s="128"/>
      <c r="F48" s="128"/>
      <c r="G48" s="12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</sheetData>
  <mergeCells count="7">
    <mergeCell ref="A48:G48"/>
    <mergeCell ref="A3:G3"/>
    <mergeCell ref="C5:F5"/>
    <mergeCell ref="A7:A15"/>
    <mergeCell ref="A17:A25"/>
    <mergeCell ref="A27:A35"/>
    <mergeCell ref="A37:A45"/>
  </mergeCells>
  <hyperlinks>
    <hyperlink ref="A48" r:id="rId1" display="http://www.torsten-jahns.de/tippspiel/rad/radtipparchiv.htm" xr:uid="{00000000-0004-0000-0300-000000000000}"/>
  </hyperlinks>
  <pageMargins left="0.79" right="0.79" top="0.98" bottom="0.98" header="0.49" footer="0.49"/>
  <pageSetup paperSize="9" orientation="portrait" horizontalDpi="360" verticalDpi="3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3"/>
  <sheetViews>
    <sheetView tabSelected="1" workbookViewId="0"/>
  </sheetViews>
  <sheetFormatPr baseColWidth="10" defaultRowHeight="13.2" x14ac:dyDescent="0.25"/>
  <cols>
    <col min="1" max="1" width="14.44140625" customWidth="1"/>
    <col min="2" max="24" width="4.6640625" customWidth="1"/>
  </cols>
  <sheetData>
    <row r="1" spans="1:25" s="94" customFormat="1" x14ac:dyDescent="0.25">
      <c r="A1" s="95" t="s">
        <v>2</v>
      </c>
      <c r="B1" s="96" t="str">
        <f>Gesamtwertung!C4</f>
        <v>ITT</v>
      </c>
      <c r="C1" s="96">
        <f>Gesamtwertung!D4</f>
        <v>2</v>
      </c>
      <c r="D1" s="96">
        <f>Gesamtwertung!E4</f>
        <v>3</v>
      </c>
      <c r="E1" s="96">
        <f>Gesamtwertung!F4</f>
        <v>4</v>
      </c>
      <c r="F1" s="96">
        <f>Gesamtwertung!G4</f>
        <v>5</v>
      </c>
      <c r="G1" s="96">
        <f>Gesamtwertung!H4</f>
        <v>6</v>
      </c>
      <c r="H1" s="96">
        <f>Gesamtwertung!I4</f>
        <v>7</v>
      </c>
      <c r="I1" s="96">
        <f>Gesamtwertung!J4</f>
        <v>8</v>
      </c>
      <c r="J1" s="96" t="str">
        <f>Gesamtwertung!K4</f>
        <v>ITT</v>
      </c>
      <c r="K1" s="96">
        <f>Gesamtwertung!L4</f>
        <v>10</v>
      </c>
      <c r="L1" s="96">
        <f>Gesamtwertung!M4</f>
        <v>11</v>
      </c>
      <c r="M1" s="96">
        <f>Gesamtwertung!N4</f>
        <v>12</v>
      </c>
      <c r="N1" s="96">
        <f>Gesamtwertung!O4</f>
        <v>13</v>
      </c>
      <c r="O1" s="96">
        <f>Gesamtwertung!P4</f>
        <v>14</v>
      </c>
      <c r="P1" s="96">
        <f>Gesamtwertung!Q4</f>
        <v>15</v>
      </c>
      <c r="Q1" s="96">
        <f>Gesamtwertung!R4</f>
        <v>16</v>
      </c>
      <c r="R1" s="96">
        <f>Gesamtwertung!S4</f>
        <v>17</v>
      </c>
      <c r="S1" s="96">
        <f>Gesamtwertung!T4</f>
        <v>18</v>
      </c>
      <c r="T1" s="96">
        <f>Gesamtwertung!U4</f>
        <v>19</v>
      </c>
      <c r="U1" s="96" t="str">
        <f>Gesamtwertung!V4</f>
        <v>ITT</v>
      </c>
      <c r="V1" s="96">
        <f>Gesamtwertung!W4</f>
        <v>21</v>
      </c>
      <c r="W1" s="96" t="s">
        <v>16</v>
      </c>
      <c r="X1" s="51"/>
      <c r="Y1" s="97"/>
    </row>
    <row r="2" spans="1:25" x14ac:dyDescent="0.25">
      <c r="A2" s="98" t="str">
        <f>Gesamtwertung!A5</f>
        <v>Rainer</v>
      </c>
      <c r="B2" s="99">
        <v>0</v>
      </c>
      <c r="C2" s="99">
        <v>3</v>
      </c>
      <c r="D2" s="99">
        <v>13</v>
      </c>
      <c r="E2" s="101">
        <v>15</v>
      </c>
      <c r="F2" s="101">
        <v>20</v>
      </c>
      <c r="G2" s="101">
        <v>22</v>
      </c>
      <c r="H2" s="101">
        <v>23</v>
      </c>
      <c r="I2" s="101">
        <v>23</v>
      </c>
      <c r="J2" s="99">
        <v>23</v>
      </c>
      <c r="K2" s="99">
        <v>23</v>
      </c>
      <c r="L2" s="99">
        <v>23</v>
      </c>
      <c r="M2" s="99">
        <v>23</v>
      </c>
      <c r="N2" s="99">
        <v>26</v>
      </c>
      <c r="O2" s="99">
        <v>26</v>
      </c>
      <c r="P2" s="99">
        <v>31</v>
      </c>
      <c r="Q2" s="99">
        <v>34</v>
      </c>
      <c r="R2" s="99">
        <v>37</v>
      </c>
      <c r="S2" s="99">
        <v>37</v>
      </c>
      <c r="T2" s="99">
        <v>44</v>
      </c>
      <c r="U2" s="99">
        <v>50</v>
      </c>
      <c r="V2" s="99">
        <v>51</v>
      </c>
      <c r="W2" s="99">
        <v>74</v>
      </c>
      <c r="X2" s="100"/>
      <c r="Y2" s="2"/>
    </row>
    <row r="3" spans="1:25" x14ac:dyDescent="0.25">
      <c r="A3" s="98" t="str">
        <f>Gesamtwertung!A14</f>
        <v>Torsten</v>
      </c>
      <c r="B3" s="99">
        <v>7</v>
      </c>
      <c r="C3" s="99">
        <v>7</v>
      </c>
      <c r="D3" s="99">
        <v>11</v>
      </c>
      <c r="E3" s="99">
        <v>11</v>
      </c>
      <c r="F3" s="99">
        <v>14</v>
      </c>
      <c r="G3" s="99">
        <v>19</v>
      </c>
      <c r="H3" s="99">
        <v>19</v>
      </c>
      <c r="I3" s="99">
        <v>19</v>
      </c>
      <c r="J3" s="99">
        <v>19</v>
      </c>
      <c r="K3" s="99">
        <v>27</v>
      </c>
      <c r="L3" s="99">
        <v>30</v>
      </c>
      <c r="M3" s="99">
        <v>31</v>
      </c>
      <c r="N3" s="99">
        <v>32</v>
      </c>
      <c r="O3" s="99">
        <v>33</v>
      </c>
      <c r="P3" s="99">
        <v>36</v>
      </c>
      <c r="Q3" s="99">
        <v>42</v>
      </c>
      <c r="R3" s="99">
        <v>43</v>
      </c>
      <c r="S3" s="99">
        <v>44</v>
      </c>
      <c r="T3" s="99">
        <v>48</v>
      </c>
      <c r="U3" s="101">
        <v>52</v>
      </c>
      <c r="V3" s="101">
        <v>53</v>
      </c>
      <c r="W3" s="101">
        <v>86</v>
      </c>
      <c r="X3" s="100"/>
      <c r="Y3" s="2"/>
    </row>
    <row r="4" spans="1:25" x14ac:dyDescent="0.25">
      <c r="A4" s="98" t="str">
        <f>Gesamtwertung!A23</f>
        <v>Robert</v>
      </c>
      <c r="B4" s="99">
        <v>3</v>
      </c>
      <c r="C4" s="99">
        <v>3</v>
      </c>
      <c r="D4" s="99">
        <v>3</v>
      </c>
      <c r="E4" s="99">
        <v>3</v>
      </c>
      <c r="F4" s="99">
        <v>3</v>
      </c>
      <c r="G4" s="99">
        <v>4</v>
      </c>
      <c r="H4" s="99">
        <v>4</v>
      </c>
      <c r="I4" s="99">
        <v>4</v>
      </c>
      <c r="J4" s="99">
        <v>11</v>
      </c>
      <c r="K4" s="99">
        <v>12</v>
      </c>
      <c r="L4" s="99">
        <v>13</v>
      </c>
      <c r="M4" s="99">
        <v>14</v>
      </c>
      <c r="N4" s="99">
        <v>15</v>
      </c>
      <c r="O4" s="99">
        <v>15</v>
      </c>
      <c r="P4" s="99">
        <v>15</v>
      </c>
      <c r="Q4" s="99">
        <v>20</v>
      </c>
      <c r="R4" s="99">
        <v>21</v>
      </c>
      <c r="S4" s="99">
        <v>22</v>
      </c>
      <c r="T4" s="99">
        <v>24</v>
      </c>
      <c r="U4" s="99">
        <v>30</v>
      </c>
      <c r="V4" s="99">
        <v>30</v>
      </c>
      <c r="W4" s="99">
        <v>62</v>
      </c>
      <c r="X4" s="100"/>
      <c r="Y4" s="2"/>
    </row>
    <row r="5" spans="1:25" x14ac:dyDescent="0.25">
      <c r="A5" s="98" t="str">
        <f>Gesamtwertung!A32</f>
        <v>Markus</v>
      </c>
      <c r="B5" s="101">
        <v>9</v>
      </c>
      <c r="C5" s="101">
        <v>11</v>
      </c>
      <c r="D5" s="101">
        <v>14</v>
      </c>
      <c r="E5" s="101">
        <v>15</v>
      </c>
      <c r="F5" s="99">
        <v>16</v>
      </c>
      <c r="G5" s="99">
        <v>20</v>
      </c>
      <c r="H5" s="99">
        <v>22</v>
      </c>
      <c r="I5" s="99">
        <v>22</v>
      </c>
      <c r="J5" s="101">
        <v>31</v>
      </c>
      <c r="K5" s="101">
        <v>32</v>
      </c>
      <c r="L5" s="101">
        <v>37</v>
      </c>
      <c r="M5" s="101">
        <v>37</v>
      </c>
      <c r="N5" s="101">
        <v>42</v>
      </c>
      <c r="O5" s="101">
        <v>42</v>
      </c>
      <c r="P5" s="101">
        <v>42</v>
      </c>
      <c r="Q5" s="101">
        <v>44</v>
      </c>
      <c r="R5" s="101">
        <v>44</v>
      </c>
      <c r="S5" s="101">
        <v>49</v>
      </c>
      <c r="T5" s="101">
        <v>50</v>
      </c>
      <c r="U5" s="101">
        <v>52</v>
      </c>
      <c r="V5" s="101">
        <v>53</v>
      </c>
      <c r="W5" s="99">
        <v>76</v>
      </c>
      <c r="X5" s="100"/>
      <c r="Y5" s="2"/>
    </row>
    <row r="6" spans="1: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 x14ac:dyDescent="0.25">
      <c r="A33" s="128" t="s">
        <v>13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2"/>
      <c r="X33" s="2"/>
      <c r="Y33" s="2"/>
    </row>
  </sheetData>
  <mergeCells count="1">
    <mergeCell ref="A33:V33"/>
  </mergeCells>
  <hyperlinks>
    <hyperlink ref="A33" r:id="rId1" display="http://www.torsten-jahns.de/tippspiel/rad/radtipparchiv.htm" xr:uid="{00000000-0004-0000-0400-000000000000}"/>
  </hyperlinks>
  <pageMargins left="0.79" right="0.79" top="0.98" bottom="0.98" header="0.49" footer="0.49"/>
  <pageSetup paperSize="9" orientation="portrait" horizontalDpi="360" verticalDpi="3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Tageswertung</vt:lpstr>
      <vt:lpstr>Gesamtwertung</vt:lpstr>
      <vt:lpstr>Trikotwertung</vt:lpstr>
      <vt:lpstr>Fahrerpreise</vt:lpstr>
      <vt:lpstr>Punkteentwicklung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Giro d'Italia 2022 - Managertippspiel</dc:title>
  <dc:creator>Rainer Lambert</dc:creator>
  <cp:lastModifiedBy>tjahns</cp:lastModifiedBy>
  <cp:lastPrinted>2019-05-11T18:43:24Z</cp:lastPrinted>
  <dcterms:created xsi:type="dcterms:W3CDTF">2004-08-29T15:51:40Z</dcterms:created>
  <dcterms:modified xsi:type="dcterms:W3CDTF">2023-05-28T19:13:13Z</dcterms:modified>
</cp:coreProperties>
</file>