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hn\OneDrive\Desktop\"/>
    </mc:Choice>
  </mc:AlternateContent>
  <xr:revisionPtr revIDLastSave="245" documentId="13_ncr:1_{00572802-3FF2-4548-9807-7F3A6B9BDC0B}" xr6:coauthVersionLast="36" xr6:coauthVersionMax="36" xr10:uidLastSave="{B65A6116-3011-435F-BE60-DEBB8E43BAFE}"/>
  <bookViews>
    <workbookView xWindow="0" yWindow="0" windowWidth="23040" windowHeight="8940" activeTab="4" xr2:uid="{00000000-000D-0000-FFFF-FFFF00000000}"/>
  </bookViews>
  <sheets>
    <sheet name="Tageswertung" sheetId="1" r:id="rId1"/>
    <sheet name="Gesamtwertung" sheetId="2" r:id="rId2"/>
    <sheet name="Trikotwertung" sheetId="3" r:id="rId3"/>
    <sheet name="Fahrerpreise" sheetId="4" r:id="rId4"/>
    <sheet name="Punkteentwicklung" sheetId="5" r:id="rId5"/>
  </sheets>
  <calcPr calcId="191029"/>
</workbook>
</file>

<file path=xl/calcChain.xml><?xml version="1.0" encoding="utf-8"?>
<calcChain xmlns="http://schemas.openxmlformats.org/spreadsheetml/2006/main">
  <c r="E19" i="4" l="1"/>
  <c r="E8" i="4"/>
  <c r="E38" i="4"/>
  <c r="Z54" i="2" l="1"/>
  <c r="A5" i="5" l="1"/>
  <c r="A4" i="5"/>
  <c r="A3" i="5"/>
  <c r="A2" i="5"/>
  <c r="I1" i="5"/>
  <c r="C46" i="4"/>
  <c r="D43" i="4" s="1"/>
  <c r="C36" i="4"/>
  <c r="D32" i="4" s="1"/>
  <c r="C26" i="4"/>
  <c r="D21" i="4" s="1"/>
  <c r="C16" i="4"/>
  <c r="E12" i="4"/>
  <c r="F12" i="4" s="1"/>
  <c r="A37" i="4"/>
  <c r="A27" i="4"/>
  <c r="A17" i="4"/>
  <c r="A7" i="4"/>
  <c r="A1" i="4"/>
  <c r="M36" i="3"/>
  <c r="O50" i="2" s="1"/>
  <c r="G36" i="3"/>
  <c r="K50" i="2" s="1"/>
  <c r="M27" i="3"/>
  <c r="O49" i="2" s="1"/>
  <c r="G27" i="3"/>
  <c r="K49" i="2" s="1"/>
  <c r="M18" i="3"/>
  <c r="O48" i="2" s="1"/>
  <c r="G18" i="3"/>
  <c r="K48" i="2" s="1"/>
  <c r="M9" i="3"/>
  <c r="O47" i="2" s="1"/>
  <c r="G9" i="3"/>
  <c r="K47" i="2" s="1"/>
  <c r="A32" i="3"/>
  <c r="A23" i="3"/>
  <c r="A14" i="3"/>
  <c r="A5" i="3"/>
  <c r="A1" i="3"/>
  <c r="Z63" i="2"/>
  <c r="C41" i="2"/>
  <c r="AC21" i="2"/>
  <c r="AD32" i="2"/>
  <c r="Y40" i="2"/>
  <c r="E45" i="4" s="1"/>
  <c r="Y39" i="2"/>
  <c r="E44" i="4" s="1"/>
  <c r="F44" i="4" s="1"/>
  <c r="Y38" i="2"/>
  <c r="E43" i="4" s="1"/>
  <c r="Y37" i="2"/>
  <c r="E42" i="4" s="1"/>
  <c r="F42" i="4" s="1"/>
  <c r="Y36" i="2"/>
  <c r="Y35" i="2"/>
  <c r="E40" i="4" s="1"/>
  <c r="F40" i="4" s="1"/>
  <c r="Y34" i="2"/>
  <c r="E39" i="4" s="1"/>
  <c r="Y33" i="2"/>
  <c r="F38" i="4" s="1"/>
  <c r="Y32" i="2"/>
  <c r="E37" i="4" s="1"/>
  <c r="Y31" i="2"/>
  <c r="E35" i="4" s="1"/>
  <c r="Y30" i="2"/>
  <c r="E34" i="4" s="1"/>
  <c r="Y29" i="2"/>
  <c r="E33" i="4" s="1"/>
  <c r="Y28" i="2"/>
  <c r="Y27" i="2"/>
  <c r="E31" i="4" s="1"/>
  <c r="Y26" i="2"/>
  <c r="E30" i="4" s="1"/>
  <c r="F30" i="4" s="1"/>
  <c r="Y25" i="2"/>
  <c r="E29" i="4" s="1"/>
  <c r="Y24" i="2"/>
  <c r="E28" i="4" s="1"/>
  <c r="F28" i="4" s="1"/>
  <c r="Y23" i="2"/>
  <c r="E27" i="4" s="1"/>
  <c r="F27" i="4" s="1"/>
  <c r="Y22" i="2"/>
  <c r="Y21" i="2"/>
  <c r="Y20" i="2"/>
  <c r="Y19" i="2"/>
  <c r="E22" i="4" s="1"/>
  <c r="F22" i="4" s="1"/>
  <c r="Y18" i="2"/>
  <c r="E21" i="4" s="1"/>
  <c r="F21" i="4" s="1"/>
  <c r="Y17" i="2"/>
  <c r="E20" i="4" s="1"/>
  <c r="F20" i="4" s="1"/>
  <c r="Y16" i="2"/>
  <c r="Y15" i="2"/>
  <c r="E18" i="4" s="1"/>
  <c r="F18" i="4" s="1"/>
  <c r="Y14" i="2"/>
  <c r="E17" i="4" s="1"/>
  <c r="Y13" i="2"/>
  <c r="Y12" i="2"/>
  <c r="Y11" i="2"/>
  <c r="Y10" i="2"/>
  <c r="Y9" i="2"/>
  <c r="E11" i="4" s="1"/>
  <c r="F11" i="4" s="1"/>
  <c r="Y8" i="2"/>
  <c r="E10" i="4" s="1"/>
  <c r="F10" i="4" s="1"/>
  <c r="Y7" i="2"/>
  <c r="E9" i="4" s="1"/>
  <c r="Y6" i="2"/>
  <c r="Y5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W4" i="2"/>
  <c r="V1" i="5" s="1"/>
  <c r="V4" i="2"/>
  <c r="U1" i="5" s="1"/>
  <c r="U4" i="2"/>
  <c r="T1" i="5" s="1"/>
  <c r="T4" i="2"/>
  <c r="S1" i="5" s="1"/>
  <c r="S4" i="2"/>
  <c r="R1" i="5" s="1"/>
  <c r="R4" i="2"/>
  <c r="Q1" i="5" s="1"/>
  <c r="Q4" i="2"/>
  <c r="P1" i="5" s="1"/>
  <c r="P4" i="2"/>
  <c r="O1" i="5" s="1"/>
  <c r="O4" i="2"/>
  <c r="N1" i="5" s="1"/>
  <c r="N4" i="2"/>
  <c r="M1" i="5" s="1"/>
  <c r="M4" i="2"/>
  <c r="L1" i="5" s="1"/>
  <c r="L4" i="2"/>
  <c r="K1" i="5" s="1"/>
  <c r="K4" i="2"/>
  <c r="J1" i="5" s="1"/>
  <c r="J4" i="2"/>
  <c r="I4" i="2"/>
  <c r="H1" i="5" s="1"/>
  <c r="H4" i="2"/>
  <c r="G1" i="5" s="1"/>
  <c r="G4" i="2"/>
  <c r="F1" i="5" s="1"/>
  <c r="F4" i="2"/>
  <c r="E1" i="5" s="1"/>
  <c r="E4" i="2"/>
  <c r="D1" i="5" s="1"/>
  <c r="D4" i="2"/>
  <c r="C1" i="5" s="1"/>
  <c r="C4" i="2"/>
  <c r="B1" i="5" s="1"/>
  <c r="A1" i="2"/>
  <c r="A21" i="1"/>
  <c r="A22" i="1" s="1"/>
  <c r="A23" i="1" s="1"/>
  <c r="A24" i="1" s="1"/>
  <c r="A25" i="1" s="1"/>
  <c r="A15" i="1"/>
  <c r="A16" i="1" s="1"/>
  <c r="A17" i="1" s="1"/>
  <c r="A18" i="1" s="1"/>
  <c r="A19" i="1" s="1"/>
  <c r="A7" i="1"/>
  <c r="A9" i="1" s="1"/>
  <c r="A10" i="1" s="1"/>
  <c r="A11" i="1" s="1"/>
  <c r="A12" i="1" s="1"/>
  <c r="A13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A6" i="1"/>
  <c r="D44" i="4" l="1"/>
  <c r="D23" i="4"/>
  <c r="D9" i="4"/>
  <c r="D18" i="4"/>
  <c r="C48" i="2"/>
  <c r="S48" i="2" s="1"/>
  <c r="C49" i="2"/>
  <c r="S49" i="2" s="1"/>
  <c r="C50" i="2"/>
  <c r="S50" i="2" s="1"/>
  <c r="C47" i="2"/>
  <c r="S47" i="2" s="1"/>
  <c r="F17" i="4"/>
  <c r="F34" i="4"/>
  <c r="E7" i="4"/>
  <c r="F7" i="4" s="1"/>
  <c r="E32" i="4"/>
  <c r="E36" i="4" s="1"/>
  <c r="F36" i="4" s="1"/>
  <c r="E41" i="4"/>
  <c r="F41" i="4" s="1"/>
  <c r="E23" i="4"/>
  <c r="F23" i="4" s="1"/>
  <c r="F35" i="4"/>
  <c r="D40" i="4"/>
  <c r="D37" i="4"/>
  <c r="D39" i="4"/>
  <c r="D45" i="4"/>
  <c r="D41" i="4"/>
  <c r="D42" i="4"/>
  <c r="D38" i="4"/>
  <c r="D28" i="4"/>
  <c r="D35" i="4"/>
  <c r="D29" i="4"/>
  <c r="D33" i="4"/>
  <c r="D30" i="4"/>
  <c r="D34" i="4"/>
  <c r="D27" i="4"/>
  <c r="D31" i="4"/>
  <c r="D20" i="4"/>
  <c r="D17" i="4"/>
  <c r="D22" i="4"/>
  <c r="D19" i="4"/>
  <c r="D11" i="4"/>
  <c r="D12" i="4"/>
  <c r="D10" i="4"/>
  <c r="D7" i="4"/>
  <c r="D8" i="4"/>
  <c r="F19" i="4"/>
  <c r="F37" i="4"/>
  <c r="F39" i="4"/>
  <c r="F43" i="4"/>
  <c r="F45" i="4"/>
  <c r="F29" i="4"/>
  <c r="F31" i="4"/>
  <c r="F33" i="4"/>
  <c r="F9" i="4"/>
  <c r="F8" i="4"/>
  <c r="Y41" i="2"/>
  <c r="Y55" i="2" l="1"/>
  <c r="G34" i="4"/>
  <c r="G31" i="4"/>
  <c r="G35" i="4"/>
  <c r="E46" i="4"/>
  <c r="G37" i="4" s="1"/>
  <c r="F32" i="4"/>
  <c r="G32" i="4"/>
  <c r="E16" i="4"/>
  <c r="F16" i="4" s="1"/>
  <c r="E26" i="4"/>
  <c r="F26" i="4" s="1"/>
  <c r="G30" i="4"/>
  <c r="G29" i="4"/>
  <c r="G28" i="4"/>
  <c r="G27" i="4"/>
  <c r="G33" i="4"/>
  <c r="G39" i="4" l="1"/>
  <c r="G42" i="4"/>
  <c r="F46" i="4"/>
  <c r="G38" i="4"/>
  <c r="G41" i="4"/>
  <c r="G40" i="4"/>
  <c r="G43" i="4"/>
  <c r="G45" i="4"/>
  <c r="G44" i="4"/>
  <c r="G11" i="4"/>
  <c r="G12" i="4"/>
  <c r="G8" i="4"/>
  <c r="G10" i="4"/>
  <c r="G9" i="4"/>
  <c r="G20" i="4"/>
  <c r="G18" i="4"/>
  <c r="G21" i="4"/>
  <c r="G17" i="4"/>
  <c r="G19" i="4"/>
  <c r="G22" i="4"/>
  <c r="G23" i="4"/>
  <c r="G7" i="4"/>
</calcChain>
</file>

<file path=xl/sharedStrings.xml><?xml version="1.0" encoding="utf-8"?>
<sst xmlns="http://schemas.openxmlformats.org/spreadsheetml/2006/main" count="438" uniqueCount="154">
  <si>
    <t>Tageswertung</t>
  </si>
  <si>
    <t>Datum</t>
  </si>
  <si>
    <t>Etappe</t>
  </si>
  <si>
    <t>1.</t>
  </si>
  <si>
    <t>2.</t>
  </si>
  <si>
    <t>3.</t>
  </si>
  <si>
    <t>4.</t>
  </si>
  <si>
    <t>5.</t>
  </si>
  <si>
    <t>Nachwuchs</t>
  </si>
  <si>
    <t>Punkte</t>
  </si>
  <si>
    <t>Berg</t>
  </si>
  <si>
    <t>ITT</t>
  </si>
  <si>
    <t>Zurück</t>
  </si>
  <si>
    <t>Gesamtwertung</t>
  </si>
  <si>
    <t>Fahrer / Etappe</t>
  </si>
  <si>
    <t>Ziel</t>
  </si>
  <si>
    <t>Summe</t>
  </si>
  <si>
    <t>Endstand Top Ten</t>
  </si>
  <si>
    <t>Rainer</t>
  </si>
  <si>
    <t>Fahrer</t>
  </si>
  <si>
    <t>6.</t>
  </si>
  <si>
    <t>7.</t>
  </si>
  <si>
    <t>8.</t>
  </si>
  <si>
    <t>Torsten</t>
  </si>
  <si>
    <t>9.</t>
  </si>
  <si>
    <t>10.</t>
  </si>
  <si>
    <t>nicht ersteigerte Fahrer</t>
  </si>
  <si>
    <t>Robert</t>
  </si>
  <si>
    <t>Markus</t>
  </si>
  <si>
    <t>MAX. PUNKTE</t>
  </si>
  <si>
    <t>1. → 5 Punkte / 2. → 4 Punkte / 3. → 3 Punkte / 4. → 2 Punkte / 5. → 1 Punkt</t>
  </si>
  <si>
    <t>Punkteverteilung</t>
  </si>
  <si>
    <t>Etappenwertung inkl. Zielbonus</t>
  </si>
  <si>
    <t>+</t>
  </si>
  <si>
    <t>Trikots</t>
  </si>
  <si>
    <t>Trikot/Ziel</t>
  </si>
  <si>
    <t>=</t>
  </si>
  <si>
    <t>Gesamtzahl</t>
  </si>
  <si>
    <t>/</t>
  </si>
  <si>
    <t>Trikotwertung</t>
  </si>
  <si>
    <t>Etappen</t>
  </si>
  <si>
    <t>Fahrer / Tage in …</t>
  </si>
  <si>
    <t>Summe Tage</t>
  </si>
  <si>
    <t>Bonus</t>
  </si>
  <si>
    <t>pro Tag pro Trikot 1 Punkt</t>
  </si>
  <si>
    <t>Endstand pro Trikot 3 Punkte</t>
  </si>
  <si>
    <t>Die Fahrer mussten per Auktion ersteigert werden. Hierzu kamen die vier Radsport-Manager zusammen und gaben ihr Kapital von 100 Geldeinheiten für folgende Fahrer aus. Jeder Spieler konnte max. 9 Fahrer ersteigern. Mindestgebot: 3 GE.</t>
  </si>
  <si>
    <t>Fahrerpreise</t>
  </si>
  <si>
    <t>Kosten</t>
  </si>
  <si>
    <t>prozent.
Kosten des ges.Teams</t>
  </si>
  <si>
    <t>erzielte
Punkte</t>
  </si>
  <si>
    <t>Punkte je
Geldeinheit</t>
  </si>
  <si>
    <t>% der Pkte.
Im Team</t>
  </si>
  <si>
    <t>Gelb</t>
  </si>
  <si>
    <t>Sprint</t>
  </si>
  <si>
    <t>Le Tour de France 2022</t>
  </si>
  <si>
    <t>Mathieu van der Poel (AFC)</t>
  </si>
  <si>
    <t>Tadej Pogacar (UAD)</t>
  </si>
  <si>
    <t>Romain Bardet (DSM)</t>
  </si>
  <si>
    <t>Michael Woods (ISN)</t>
  </si>
  <si>
    <t>Alexey Lutsenko (AST)</t>
  </si>
  <si>
    <t>Quinn Simmons (TFS)</t>
  </si>
  <si>
    <t>Filippo Ganna (IGD)</t>
  </si>
  <si>
    <t>Fabio Jakobsen (QST)</t>
  </si>
  <si>
    <t>Jonas Vingegaard (TJV)</t>
  </si>
  <si>
    <t>Stefan Bissegger (EFN)</t>
  </si>
  <si>
    <t>Thibaut Pinot (GFC)</t>
  </si>
  <si>
    <t>David Gaudu (GFC)</t>
  </si>
  <si>
    <t>Ben O'Connor (ACT)</t>
  </si>
  <si>
    <t>Mads Pedersen (TFS)</t>
  </si>
  <si>
    <t>Peter Sagan (TEN)</t>
  </si>
  <si>
    <t>Primoz Roglic (TJV)</t>
  </si>
  <si>
    <t>Guillaume Martin (COF)</t>
  </si>
  <si>
    <t>Geraint Thomas (IGD)</t>
  </si>
  <si>
    <t>Daniel Felipe Martinez (IGD)</t>
  </si>
  <si>
    <t>Enric Mas (MOV)</t>
  </si>
  <si>
    <t>Jasper Philipsen (AFC)</t>
  </si>
  <si>
    <t>Michael Matthews (BEX)</t>
  </si>
  <si>
    <t>Adam Yates (IGD)</t>
  </si>
  <si>
    <t>Wout van Aert (TJV)</t>
  </si>
  <si>
    <t>Caleb Ewan (LTS)</t>
  </si>
  <si>
    <t>Aleksander Vlasov (BOH)</t>
  </si>
  <si>
    <t>Damiano Caruso (TBV)</t>
  </si>
  <si>
    <t>Stefan Küng (GFC)</t>
  </si>
  <si>
    <t>Jack Haig (TBV)</t>
  </si>
  <si>
    <t>Dylan Groenewegen (BEX)</t>
  </si>
  <si>
    <t>Nairo Quintana (ARK)</t>
  </si>
  <si>
    <t>6 Fahrer, Kosten zw. 3 und 68</t>
  </si>
  <si>
    <t>7 Fahrer, Kosten zw. 4 und 50</t>
  </si>
  <si>
    <t>9 Fahrer, Kosten zw. 3 und 44</t>
  </si>
  <si>
    <t>9 Fahrer, Kosten zw. 3 und 31</t>
  </si>
  <si>
    <t>Yves Lampaert</t>
  </si>
  <si>
    <t>Wout van Aert</t>
  </si>
  <si>
    <t>Tadej Pogacar</t>
  </si>
  <si>
    <t>Filippo Ganna</t>
  </si>
  <si>
    <t>Mathieu van der Poel</t>
  </si>
  <si>
    <t>---</t>
  </si>
  <si>
    <t>Danny van Poppel</t>
  </si>
  <si>
    <t>Magnus Cort</t>
  </si>
  <si>
    <t>Fabio Jakobsen</t>
  </si>
  <si>
    <t>Jasper Philipsen</t>
  </si>
  <si>
    <t>Dylan Groenewegen</t>
  </si>
  <si>
    <t>Peter Sagan</t>
  </si>
  <si>
    <t>Christophe Laporte</t>
  </si>
  <si>
    <t>Alexander Kristoff</t>
  </si>
  <si>
    <t>Christopjhe Laporte</t>
  </si>
  <si>
    <t>Simon Clarke</t>
  </si>
  <si>
    <t>Taco van der Hoorn</t>
  </si>
  <si>
    <t>Edvald Boasson Hagen</t>
  </si>
  <si>
    <t>Neilson Powless</t>
  </si>
  <si>
    <t xml:space="preserve"> DNF (Sturzverletzungen)</t>
  </si>
  <si>
    <t>Michael Matthews</t>
  </si>
  <si>
    <t>David Gaudu</t>
  </si>
  <si>
    <t>Thomas Pidcock</t>
  </si>
  <si>
    <t>Nairo Quintana</t>
  </si>
  <si>
    <t>Jonas Vingegaard</t>
  </si>
  <si>
    <t>Primoz Roglic</t>
  </si>
  <si>
    <t>Lennard Kämna</t>
  </si>
  <si>
    <t>Geraint Thomas</t>
  </si>
  <si>
    <t>Andreas Kron</t>
  </si>
  <si>
    <t>Alberto Bettiol</t>
  </si>
  <si>
    <t>Bob Jungels</t>
  </si>
  <si>
    <t>Thibaut Pinot</t>
  </si>
  <si>
    <t xml:space="preserve"> DNF</t>
  </si>
  <si>
    <t>Jonathan Castroviejo</t>
  </si>
  <si>
    <t>Carlos Verona</t>
  </si>
  <si>
    <t>Nick Schultz</t>
  </si>
  <si>
    <t>Luis Leon Sanchez</t>
  </si>
  <si>
    <t>Matteo Jorgensen</t>
  </si>
  <si>
    <t>Dylan van Baarle</t>
  </si>
  <si>
    <t>Simon Geschke</t>
  </si>
  <si>
    <t xml:space="preserve"> DNS (Muskelverletzung)</t>
  </si>
  <si>
    <t xml:space="preserve"> DNF (Corona)</t>
  </si>
  <si>
    <t>Romain Bardet</t>
  </si>
  <si>
    <t>Louis Meintjes</t>
  </si>
  <si>
    <t>Chris Froome</t>
  </si>
  <si>
    <t>Mads Pedersen</t>
  </si>
  <si>
    <t>Fred Wright</t>
  </si>
  <si>
    <t>Hugo Houle</t>
  </si>
  <si>
    <t>Stefan Küng</t>
  </si>
  <si>
    <t>Marc Soler</t>
  </si>
  <si>
    <t>Patrick Konrad</t>
  </si>
  <si>
    <t xml:space="preserve"> DNS (Auskurieren Sturzfolgen)</t>
  </si>
  <si>
    <t>Valentin Madouas</t>
  </si>
  <si>
    <t>Michael Woods</t>
  </si>
  <si>
    <t>Michael Storer</t>
  </si>
  <si>
    <t>Brandon McNulty</t>
  </si>
  <si>
    <t>Alexey Lutsenko</t>
  </si>
  <si>
    <t xml:space="preserve"> DNS (Corona)</t>
  </si>
  <si>
    <t>Alberto Dainese</t>
  </si>
  <si>
    <t>Florian Senechal</t>
  </si>
  <si>
    <t>Aleksander Vlasov</t>
  </si>
  <si>
    <t>Adam Yates</t>
  </si>
  <si>
    <t>Jasper Stuyven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</si>
</sst>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"/>
    <numFmt numFmtId="165" formatCode="0.0%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u/>
      <sz val="12"/>
      <color rgb="FF0000FF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8"/>
      <color rgb="FF333333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6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4"/>
      <color rgb="FFFF0000"/>
      <name val="Arial"/>
      <family val="2"/>
    </font>
    <font>
      <b/>
      <i/>
      <sz val="10"/>
      <color rgb="FF008000"/>
      <name val="Arial"/>
      <family val="2"/>
    </font>
    <font>
      <sz val="10"/>
      <color rgb="FF008000"/>
      <name val="Arial"/>
      <family val="2"/>
    </font>
    <font>
      <sz val="10"/>
      <color rgb="FF00008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8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9966"/>
        <bgColor indexed="64"/>
      </patternFill>
    </fill>
    <fill>
      <patternFill patternType="gray0625">
        <fgColor rgb="FFFF0000"/>
        <bgColor rgb="FFFFFFFF"/>
      </patternFill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5">
    <xf numFmtId="0" fontId="18" fillId="0" borderId="0" xfId="0" applyFont="1"/>
    <xf numFmtId="0" fontId="21" fillId="0" borderId="0" xfId="0" applyFont="1"/>
    <xf numFmtId="0" fontId="22" fillId="0" borderId="0" xfId="0" applyFont="1"/>
    <xf numFmtId="0" fontId="18" fillId="33" borderId="11" xfId="0" applyFont="1" applyFill="1" applyBorder="1" applyAlignment="1">
      <alignment horizontal="center"/>
    </xf>
    <xf numFmtId="164" fontId="18" fillId="0" borderId="13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164" fontId="18" fillId="0" borderId="18" xfId="0" applyNumberFormat="1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5" fillId="0" borderId="0" xfId="42" applyFont="1"/>
    <xf numFmtId="0" fontId="18" fillId="33" borderId="10" xfId="0" applyFont="1" applyFill="1" applyBorder="1"/>
    <xf numFmtId="0" fontId="18" fillId="33" borderId="11" xfId="0" applyFont="1" applyFill="1" applyBorder="1"/>
    <xf numFmtId="0" fontId="26" fillId="0" borderId="0" xfId="0" applyFont="1"/>
    <xf numFmtId="0" fontId="26" fillId="0" borderId="26" xfId="0" applyFont="1" applyBorder="1"/>
    <xf numFmtId="0" fontId="26" fillId="0" borderId="15" xfId="0" applyFont="1" applyBorder="1" applyAlignment="1">
      <alignment horizontal="center"/>
    </xf>
    <xf numFmtId="0" fontId="18" fillId="33" borderId="27" xfId="0" applyFont="1" applyFill="1" applyBorder="1" applyAlignment="1">
      <alignment horizontal="left"/>
    </xf>
    <xf numFmtId="0" fontId="18" fillId="33" borderId="18" xfId="0" applyFont="1" applyFill="1" applyBorder="1" applyAlignment="1">
      <alignment horizontal="center"/>
    </xf>
    <xf numFmtId="0" fontId="18" fillId="33" borderId="19" xfId="0" applyFont="1" applyFill="1" applyBorder="1" applyAlignment="1">
      <alignment horizontal="center"/>
    </xf>
    <xf numFmtId="0" fontId="26" fillId="0" borderId="15" xfId="0" applyFont="1" applyBorder="1"/>
    <xf numFmtId="0" fontId="24" fillId="0" borderId="28" xfId="0" applyFont="1" applyBorder="1" applyAlignment="1">
      <alignment horizontal="right"/>
    </xf>
    <xf numFmtId="0" fontId="24" fillId="0" borderId="29" xfId="0" applyFont="1" applyBorder="1" applyAlignment="1">
      <alignment horizontal="left"/>
    </xf>
    <xf numFmtId="0" fontId="26" fillId="0" borderId="14" xfId="0" applyFont="1" applyBorder="1"/>
    <xf numFmtId="0" fontId="26" fillId="0" borderId="15" xfId="0" applyFont="1" applyBorder="1" applyAlignment="1">
      <alignment horizontal="left"/>
    </xf>
    <xf numFmtId="0" fontId="26" fillId="0" borderId="19" xfId="0" applyFont="1" applyBorder="1"/>
    <xf numFmtId="0" fontId="26" fillId="0" borderId="19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4" fillId="0" borderId="27" xfId="0" applyFont="1" applyBorder="1" applyAlignment="1">
      <alignment horizontal="right"/>
    </xf>
    <xf numFmtId="0" fontId="24" fillId="0" borderId="18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/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0" fontId="29" fillId="0" borderId="15" xfId="0" applyFont="1" applyBorder="1" applyAlignment="1">
      <alignment horizontal="left"/>
    </xf>
    <xf numFmtId="0" fontId="29" fillId="0" borderId="19" xfId="0" applyFont="1" applyBorder="1" applyAlignment="1">
      <alignment horizontal="left"/>
    </xf>
    <xf numFmtId="0" fontId="18" fillId="0" borderId="30" xfId="0" applyFont="1" applyBorder="1"/>
    <xf numFmtId="0" fontId="22" fillId="0" borderId="30" xfId="0" applyFont="1" applyBorder="1"/>
    <xf numFmtId="0" fontId="30" fillId="0" borderId="18" xfId="0" applyFont="1" applyBorder="1" applyAlignment="1">
      <alignment vertical="center"/>
    </xf>
    <xf numFmtId="0" fontId="31" fillId="0" borderId="19" xfId="0" applyFont="1" applyBorder="1"/>
    <xf numFmtId="0" fontId="31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22" fillId="0" borderId="0" xfId="0" applyNumberFormat="1" applyFont="1"/>
    <xf numFmtId="0" fontId="18" fillId="0" borderId="14" xfId="0" applyFont="1" applyBorder="1"/>
    <xf numFmtId="0" fontId="26" fillId="0" borderId="29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18" fillId="34" borderId="19" xfId="0" applyFont="1" applyFill="1" applyBorder="1" applyAlignment="1">
      <alignment horizontal="center"/>
    </xf>
    <xf numFmtId="0" fontId="18" fillId="34" borderId="19" xfId="0" applyFont="1" applyFill="1" applyBorder="1" applyAlignment="1">
      <alignment horizontal="center" wrapText="1"/>
    </xf>
    <xf numFmtId="1" fontId="18" fillId="34" borderId="19" xfId="0" applyNumberFormat="1" applyFont="1" applyFill="1" applyBorder="1" applyAlignment="1">
      <alignment horizontal="center" wrapText="1"/>
    </xf>
    <xf numFmtId="2" fontId="18" fillId="34" borderId="19" xfId="0" applyNumberFormat="1" applyFont="1" applyFill="1" applyBorder="1" applyAlignment="1">
      <alignment horizontal="center" wrapText="1"/>
    </xf>
    <xf numFmtId="0" fontId="18" fillId="34" borderId="11" xfId="0" applyFont="1" applyFill="1" applyBorder="1" applyAlignment="1">
      <alignment horizontal="center" wrapText="1"/>
    </xf>
    <xf numFmtId="165" fontId="26" fillId="0" borderId="15" xfId="0" applyNumberFormat="1" applyFont="1" applyBorder="1" applyAlignment="1">
      <alignment horizontal="center"/>
    </xf>
    <xf numFmtId="1" fontId="26" fillId="0" borderId="15" xfId="0" applyNumberFormat="1" applyFont="1" applyBorder="1" applyAlignment="1">
      <alignment horizontal="center"/>
    </xf>
    <xf numFmtId="2" fontId="26" fillId="0" borderId="15" xfId="0" applyNumberFormat="1" applyFont="1" applyBorder="1" applyAlignment="1">
      <alignment horizontal="center"/>
    </xf>
    <xf numFmtId="165" fontId="26" fillId="0" borderId="19" xfId="0" applyNumberFormat="1" applyFont="1" applyBorder="1" applyAlignment="1">
      <alignment horizontal="center"/>
    </xf>
    <xf numFmtId="1" fontId="26" fillId="0" borderId="19" xfId="0" applyNumberFormat="1" applyFont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0" fontId="36" fillId="36" borderId="18" xfId="0" applyFont="1" applyFill="1" applyBorder="1" applyAlignment="1">
      <alignment vertical="center" textRotation="90"/>
    </xf>
    <xf numFmtId="0" fontId="37" fillId="36" borderId="19" xfId="0" applyFont="1" applyFill="1" applyBorder="1"/>
    <xf numFmtId="0" fontId="38" fillId="36" borderId="19" xfId="0" applyFont="1" applyFill="1" applyBorder="1" applyAlignment="1">
      <alignment horizontal="center"/>
    </xf>
    <xf numFmtId="165" fontId="38" fillId="36" borderId="19" xfId="0" applyNumberFormat="1" applyFont="1" applyFill="1" applyBorder="1" applyAlignment="1">
      <alignment horizontal="center"/>
    </xf>
    <xf numFmtId="1" fontId="38" fillId="36" borderId="19" xfId="0" applyNumberFormat="1" applyFont="1" applyFill="1" applyBorder="1" applyAlignment="1">
      <alignment horizontal="center"/>
    </xf>
    <xf numFmtId="2" fontId="38" fillId="36" borderId="19" xfId="0" applyNumberFormat="1" applyFont="1" applyFill="1" applyBorder="1" applyAlignment="1">
      <alignment horizontal="center"/>
    </xf>
    <xf numFmtId="0" fontId="39" fillId="36" borderId="18" xfId="0" applyFont="1" applyFill="1" applyBorder="1" applyAlignment="1">
      <alignment vertical="center"/>
    </xf>
    <xf numFmtId="0" fontId="34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18" fillId="37" borderId="10" xfId="0" applyFont="1" applyFill="1" applyBorder="1" applyAlignment="1">
      <alignment horizontal="center"/>
    </xf>
    <xf numFmtId="0" fontId="18" fillId="37" borderId="11" xfId="0" applyFont="1" applyFill="1" applyBorder="1" applyAlignment="1">
      <alignment horizontal="center"/>
    </xf>
    <xf numFmtId="0" fontId="18" fillId="37" borderId="12" xfId="0" applyFont="1" applyFill="1" applyBorder="1" applyAlignment="1">
      <alignment horizontal="center"/>
    </xf>
    <xf numFmtId="0" fontId="18" fillId="38" borderId="11" xfId="0" applyFont="1" applyFill="1" applyBorder="1" applyAlignment="1">
      <alignment horizontal="center"/>
    </xf>
    <xf numFmtId="0" fontId="18" fillId="39" borderId="11" xfId="0" applyFont="1" applyFill="1" applyBorder="1" applyAlignment="1">
      <alignment horizontal="center"/>
    </xf>
    <xf numFmtId="0" fontId="23" fillId="40" borderId="11" xfId="0" applyFont="1" applyFill="1" applyBorder="1" applyAlignment="1">
      <alignment horizontal="center"/>
    </xf>
    <xf numFmtId="0" fontId="18" fillId="41" borderId="11" xfId="0" applyFont="1" applyFill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31" fillId="42" borderId="19" xfId="0" applyFont="1" applyFill="1" applyBorder="1" applyAlignment="1">
      <alignment horizontal="center"/>
    </xf>
    <xf numFmtId="0" fontId="26" fillId="0" borderId="33" xfId="0" applyFont="1" applyBorder="1" applyAlignment="1">
      <alignment horizontal="center"/>
    </xf>
    <xf numFmtId="1" fontId="26" fillId="0" borderId="34" xfId="0" applyNumberFormat="1" applyFont="1" applyBorder="1" applyAlignment="1">
      <alignment horizontal="center"/>
    </xf>
    <xf numFmtId="165" fontId="26" fillId="0" borderId="34" xfId="0" applyNumberFormat="1" applyFont="1" applyBorder="1" applyAlignment="1">
      <alignment horizontal="center"/>
    </xf>
    <xf numFmtId="0" fontId="40" fillId="43" borderId="0" xfId="0" applyFont="1" applyFill="1" applyAlignment="1">
      <alignment horizontal="center"/>
    </xf>
    <xf numFmtId="0" fontId="41" fillId="43" borderId="0" xfId="0" applyFont="1" applyFill="1" applyAlignment="1">
      <alignment horizontal="center"/>
    </xf>
    <xf numFmtId="0" fontId="43" fillId="44" borderId="0" xfId="0" applyFont="1" applyFill="1" applyAlignment="1">
      <alignment horizontal="right"/>
    </xf>
    <xf numFmtId="0" fontId="44" fillId="44" borderId="0" xfId="0" applyFont="1" applyFill="1" applyAlignment="1">
      <alignment horizontal="center"/>
    </xf>
    <xf numFmtId="0" fontId="45" fillId="44" borderId="0" xfId="0" applyFont="1" applyFill="1" applyAlignment="1">
      <alignment horizontal="center"/>
    </xf>
    <xf numFmtId="1" fontId="18" fillId="0" borderId="0" xfId="0" applyNumberFormat="1" applyFont="1"/>
    <xf numFmtId="0" fontId="18" fillId="38" borderId="19" xfId="0" applyFont="1" applyFill="1" applyBorder="1" applyAlignment="1">
      <alignment horizontal="center"/>
    </xf>
    <xf numFmtId="0" fontId="18" fillId="39" borderId="19" xfId="0" applyFont="1" applyFill="1" applyBorder="1" applyAlignment="1">
      <alignment horizontal="center"/>
    </xf>
    <xf numFmtId="0" fontId="18" fillId="40" borderId="19" xfId="0" applyFont="1" applyFill="1" applyBorder="1" applyAlignment="1">
      <alignment horizontal="center"/>
    </xf>
    <xf numFmtId="0" fontId="18" fillId="41" borderId="19" xfId="0" applyFont="1" applyFill="1" applyBorder="1" applyAlignment="1">
      <alignment horizontal="center"/>
    </xf>
    <xf numFmtId="0" fontId="39" fillId="36" borderId="35" xfId="0" applyFont="1" applyFill="1" applyBorder="1" applyAlignment="1">
      <alignment vertic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15" xfId="0" quotePrefix="1" applyFont="1" applyBorder="1" applyAlignment="1">
      <alignment horizontal="center"/>
    </xf>
    <xf numFmtId="0" fontId="26" fillId="45" borderId="15" xfId="0" applyFont="1" applyFill="1" applyBorder="1" applyAlignment="1">
      <alignment horizontal="center"/>
    </xf>
    <xf numFmtId="0" fontId="37" fillId="0" borderId="15" xfId="0" applyFont="1" applyBorder="1"/>
    <xf numFmtId="0" fontId="18" fillId="0" borderId="0" xfId="0" applyFont="1" applyFill="1" applyBorder="1"/>
    <xf numFmtId="0" fontId="18" fillId="0" borderId="0" xfId="0" applyFont="1" applyBorder="1"/>
    <xf numFmtId="0" fontId="18" fillId="0" borderId="30" xfId="0" applyFont="1" applyFill="1" applyBorder="1"/>
    <xf numFmtId="0" fontId="37" fillId="0" borderId="26" xfId="0" applyFont="1" applyBorder="1"/>
    <xf numFmtId="0" fontId="26" fillId="45" borderId="19" xfId="0" applyFont="1" applyFill="1" applyBorder="1" applyAlignment="1">
      <alignment horizontal="center"/>
    </xf>
    <xf numFmtId="0" fontId="25" fillId="0" borderId="0" xfId="42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2" fillId="35" borderId="0" xfId="0" applyFont="1" applyFill="1" applyAlignment="1">
      <alignment horizontal="center"/>
    </xf>
    <xf numFmtId="0" fontId="18" fillId="33" borderId="22" xfId="0" applyFont="1" applyFill="1" applyBorder="1" applyAlignment="1">
      <alignment horizontal="center"/>
    </xf>
    <xf numFmtId="0" fontId="18" fillId="33" borderId="23" xfId="0" applyFont="1" applyFill="1" applyBorder="1" applyAlignment="1">
      <alignment horizontal="center"/>
    </xf>
    <xf numFmtId="0" fontId="18" fillId="33" borderId="24" xfId="0" applyFont="1" applyFill="1" applyBorder="1" applyAlignment="1">
      <alignment horizontal="center"/>
    </xf>
    <xf numFmtId="0" fontId="35" fillId="0" borderId="31" xfId="0" applyFont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5" fillId="0" borderId="25" xfId="0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0" fontId="37" fillId="0" borderId="36" xfId="0" applyFont="1" applyBorder="1" applyAlignment="1">
      <alignment horizontal="left"/>
    </xf>
    <xf numFmtId="0" fontId="37" fillId="0" borderId="37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37" fillId="0" borderId="38" xfId="0" applyFont="1" applyBorder="1" applyAlignment="1">
      <alignment horizontal="left"/>
    </xf>
    <xf numFmtId="0" fontId="37" fillId="0" borderId="39" xfId="0" applyFont="1" applyBorder="1" applyAlignment="1">
      <alignment horizontal="left"/>
    </xf>
    <xf numFmtId="0" fontId="37" fillId="0" borderId="33" xfId="0" applyFont="1" applyBorder="1" applyAlignment="1">
      <alignment horizontal="left"/>
    </xf>
    <xf numFmtId="0" fontId="22" fillId="0" borderId="30" xfId="0" applyFont="1" applyBorder="1" applyAlignment="1">
      <alignment horizontal="center"/>
    </xf>
    <xf numFmtId="0" fontId="34" fillId="0" borderId="0" xfId="0" applyFont="1" applyAlignment="1">
      <alignment horizontal="center" wrapText="1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67653482164532E-2"/>
          <c:y val="7.2356215213358069E-2"/>
          <c:w val="0.90851735015772883"/>
          <c:h val="0.73469387755102045"/>
        </c:manualLayout>
      </c:layout>
      <c:lineChart>
        <c:grouping val="standard"/>
        <c:varyColors val="0"/>
        <c:ser>
          <c:idx val="1"/>
          <c:order val="0"/>
          <c:tx>
            <c:strRef>
              <c:f>Punkteentwicklung!$A$2</c:f>
              <c:strCache>
                <c:ptCount val="1"/>
                <c:pt idx="0">
                  <c:v>Rainer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Punkteentwicklung!$B$1:$W$1</c:f>
              <c:strCache>
                <c:ptCount val="22"/>
                <c:pt idx="0">
                  <c:v>ITT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ITT</c:v>
                </c:pt>
                <c:pt idx="20">
                  <c:v>21</c:v>
                </c:pt>
                <c:pt idx="21">
                  <c:v>Ziel</c:v>
                </c:pt>
              </c:strCache>
            </c:strRef>
          </c:cat>
          <c:val>
            <c:numRef>
              <c:f>Punkteentwicklung!$B$2:$W$2</c:f>
              <c:numCache>
                <c:formatCode>General</c:formatCode>
                <c:ptCount val="2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16</c:v>
                </c:pt>
                <c:pt idx="6">
                  <c:v>23</c:v>
                </c:pt>
                <c:pt idx="7">
                  <c:v>28</c:v>
                </c:pt>
                <c:pt idx="8">
                  <c:v>31</c:v>
                </c:pt>
                <c:pt idx="9">
                  <c:v>33</c:v>
                </c:pt>
                <c:pt idx="10">
                  <c:v>37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46</c:v>
                </c:pt>
                <c:pt idx="16">
                  <c:v>53</c:v>
                </c:pt>
                <c:pt idx="17">
                  <c:v>58</c:v>
                </c:pt>
                <c:pt idx="18">
                  <c:v>60</c:v>
                </c:pt>
                <c:pt idx="19">
                  <c:v>64</c:v>
                </c:pt>
                <c:pt idx="20">
                  <c:v>65</c:v>
                </c:pt>
                <c:pt idx="21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3E-46E3-87FE-354C09C3E426}"/>
            </c:ext>
          </c:extLst>
        </c:ser>
        <c:ser>
          <c:idx val="2"/>
          <c:order val="1"/>
          <c:tx>
            <c:strRef>
              <c:f>Punkteentwicklung!$A$3</c:f>
              <c:strCache>
                <c:ptCount val="1"/>
                <c:pt idx="0">
                  <c:v>Torsten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Punkteentwicklung!$B$1:$W$1</c:f>
              <c:strCache>
                <c:ptCount val="22"/>
                <c:pt idx="0">
                  <c:v>ITT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ITT</c:v>
                </c:pt>
                <c:pt idx="20">
                  <c:v>21</c:v>
                </c:pt>
                <c:pt idx="21">
                  <c:v>Ziel</c:v>
                </c:pt>
              </c:strCache>
            </c:strRef>
          </c:cat>
          <c:val>
            <c:numRef>
              <c:f>Punkteentwicklung!$B$3:$W$3</c:f>
              <c:numCache>
                <c:formatCode>General</c:formatCode>
                <c:ptCount val="22"/>
                <c:pt idx="0">
                  <c:v>2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11</c:v>
                </c:pt>
                <c:pt idx="6">
                  <c:v>15</c:v>
                </c:pt>
                <c:pt idx="7">
                  <c:v>15</c:v>
                </c:pt>
                <c:pt idx="8">
                  <c:v>17</c:v>
                </c:pt>
                <c:pt idx="9">
                  <c:v>17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37</c:v>
                </c:pt>
                <c:pt idx="17">
                  <c:v>45</c:v>
                </c:pt>
                <c:pt idx="18">
                  <c:v>47</c:v>
                </c:pt>
                <c:pt idx="19">
                  <c:v>54</c:v>
                </c:pt>
                <c:pt idx="20">
                  <c:v>56</c:v>
                </c:pt>
                <c:pt idx="21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3E-46E3-87FE-354C09C3E426}"/>
            </c:ext>
          </c:extLst>
        </c:ser>
        <c:ser>
          <c:idx val="3"/>
          <c:order val="2"/>
          <c:tx>
            <c:strRef>
              <c:f>Punkteentwicklung!$A$4</c:f>
              <c:strCache>
                <c:ptCount val="1"/>
                <c:pt idx="0">
                  <c:v>Robert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Punkteentwicklung!$B$1:$W$1</c:f>
              <c:strCache>
                <c:ptCount val="22"/>
                <c:pt idx="0">
                  <c:v>ITT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ITT</c:v>
                </c:pt>
                <c:pt idx="20">
                  <c:v>21</c:v>
                </c:pt>
                <c:pt idx="21">
                  <c:v>Ziel</c:v>
                </c:pt>
              </c:strCache>
            </c:strRef>
          </c:cat>
          <c:val>
            <c:numRef>
              <c:f>Punkteentwicklung!$B$4:$W$4</c:f>
              <c:numCache>
                <c:formatCode>General</c:formatCode>
                <c:ptCount val="22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14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28</c:v>
                </c:pt>
                <c:pt idx="11">
                  <c:v>28</c:v>
                </c:pt>
                <c:pt idx="12">
                  <c:v>33</c:v>
                </c:pt>
                <c:pt idx="13">
                  <c:v>38</c:v>
                </c:pt>
                <c:pt idx="14">
                  <c:v>48</c:v>
                </c:pt>
                <c:pt idx="15">
                  <c:v>48</c:v>
                </c:pt>
                <c:pt idx="16">
                  <c:v>50</c:v>
                </c:pt>
                <c:pt idx="17">
                  <c:v>52</c:v>
                </c:pt>
                <c:pt idx="18">
                  <c:v>56</c:v>
                </c:pt>
                <c:pt idx="19">
                  <c:v>58</c:v>
                </c:pt>
                <c:pt idx="20">
                  <c:v>64</c:v>
                </c:pt>
                <c:pt idx="2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3E-46E3-87FE-354C09C3E426}"/>
            </c:ext>
          </c:extLst>
        </c:ser>
        <c:ser>
          <c:idx val="0"/>
          <c:order val="3"/>
          <c:tx>
            <c:strRef>
              <c:f>Punkteentwicklung!$A$5</c:f>
              <c:strCache>
                <c:ptCount val="1"/>
                <c:pt idx="0">
                  <c:v>Markus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Punkteentwicklung!$B$1:$W$1</c:f>
              <c:strCache>
                <c:ptCount val="22"/>
                <c:pt idx="0">
                  <c:v>ITT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ITT</c:v>
                </c:pt>
                <c:pt idx="20">
                  <c:v>21</c:v>
                </c:pt>
                <c:pt idx="21">
                  <c:v>Ziel</c:v>
                </c:pt>
              </c:strCache>
            </c:strRef>
          </c:cat>
          <c:val>
            <c:numRef>
              <c:f>Punkteentwicklung!$B$5:$W$5</c:f>
              <c:numCache>
                <c:formatCode>General</c:formatCode>
                <c:ptCount val="22"/>
                <c:pt idx="0">
                  <c:v>4</c:v>
                </c:pt>
                <c:pt idx="1">
                  <c:v>10</c:v>
                </c:pt>
                <c:pt idx="2">
                  <c:v>21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33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46</c:v>
                </c:pt>
                <c:pt idx="11">
                  <c:v>47</c:v>
                </c:pt>
                <c:pt idx="12">
                  <c:v>50</c:v>
                </c:pt>
                <c:pt idx="13">
                  <c:v>51</c:v>
                </c:pt>
                <c:pt idx="14">
                  <c:v>56</c:v>
                </c:pt>
                <c:pt idx="15">
                  <c:v>57</c:v>
                </c:pt>
                <c:pt idx="16">
                  <c:v>58</c:v>
                </c:pt>
                <c:pt idx="17">
                  <c:v>62</c:v>
                </c:pt>
                <c:pt idx="18">
                  <c:v>63</c:v>
                </c:pt>
                <c:pt idx="19">
                  <c:v>69</c:v>
                </c:pt>
                <c:pt idx="20">
                  <c:v>74</c:v>
                </c:pt>
                <c:pt idx="21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3E-46E3-87FE-354C09C3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7594864"/>
        <c:axId val="1"/>
      </c:lineChart>
      <c:catAx>
        <c:axId val="160759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75948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439699102159666"/>
          <c:y val="0.89795918367346939"/>
          <c:w val="0.60873888336773441"/>
          <c:h val="5.88995369085357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000000000000011" r="0.75000000000000011" t="1" header="0.49212598450000006" footer="0.49212598450000006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5</xdr:row>
      <xdr:rowOff>152400</xdr:rowOff>
    </xdr:from>
    <xdr:to>
      <xdr:col>22</xdr:col>
      <xdr:colOff>160020</xdr:colOff>
      <xdr:row>30</xdr:row>
      <xdr:rowOff>68580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A1288DB-8ED9-4F7C-8266-9EADECE66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rsten-jahns.de/tippspiel/rad/radtipparchiv.htm" TargetMode="External"/><Relationship Id="rId13" Type="http://schemas.openxmlformats.org/officeDocument/2006/relationships/hyperlink" Target="http://www.torsten-jahns.de/tippspiel/rad/radtipparchiv.htm" TargetMode="External"/><Relationship Id="rId3" Type="http://schemas.openxmlformats.org/officeDocument/2006/relationships/hyperlink" Target="http://www.torsten-jahns.de/tippspiel/rad/radtipparchiv.htm" TargetMode="External"/><Relationship Id="rId7" Type="http://schemas.openxmlformats.org/officeDocument/2006/relationships/hyperlink" Target="http://www.torsten-jahns.de/tippspiel/rad/radtipparchiv.htm" TargetMode="External"/><Relationship Id="rId12" Type="http://schemas.openxmlformats.org/officeDocument/2006/relationships/hyperlink" Target="http://www.torsten-jahns.de/tippspiel/rad/radtipparchiv.htm" TargetMode="External"/><Relationship Id="rId2" Type="http://schemas.openxmlformats.org/officeDocument/2006/relationships/hyperlink" Target="http://www.torsten-jahns.de/tippspiel/rad/radtipparchiv.htm" TargetMode="External"/><Relationship Id="rId1" Type="http://schemas.openxmlformats.org/officeDocument/2006/relationships/hyperlink" Target="http://www.torsten-jahns.de/tippspiel/rad/radtipparchiv.htm" TargetMode="External"/><Relationship Id="rId6" Type="http://schemas.openxmlformats.org/officeDocument/2006/relationships/hyperlink" Target="http://www.torsten-jahns.de/tippspiel/rad/radtipparchiv.htm" TargetMode="External"/><Relationship Id="rId11" Type="http://schemas.openxmlformats.org/officeDocument/2006/relationships/hyperlink" Target="http://www.torsten-jahns.de/tippspiel/rad/radtipparchiv.htm" TargetMode="External"/><Relationship Id="rId5" Type="http://schemas.openxmlformats.org/officeDocument/2006/relationships/hyperlink" Target="http://www.torsten-jahns.de/tippspiel/rad/radtipparchiv.ht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torsten-jahns.de/tippspiel/rad/radtipparchiv.htm" TargetMode="External"/><Relationship Id="rId4" Type="http://schemas.openxmlformats.org/officeDocument/2006/relationships/hyperlink" Target="http://www.torsten-jahns.de/tippspiel/rad/radtipparchiv.htm" TargetMode="External"/><Relationship Id="rId9" Type="http://schemas.openxmlformats.org/officeDocument/2006/relationships/hyperlink" Target="http://www.torsten-jahns.de/tippspiel/rad/radtipparchiv.htm" TargetMode="External"/><Relationship Id="rId14" Type="http://schemas.openxmlformats.org/officeDocument/2006/relationships/hyperlink" Target="http://www.torsten-jahns.de/tippspiel/rad/radtipparchiv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rsten-jahns.de/tippspiel/rad/radtipparchiv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rsten-jahns.de/tippspiel/rad/radtipparchiv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rsten-jahns.de/tippspiel/rad/radtipparchiv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orsten-jahns.de/tippspiel/rad/radtipparchiv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"/>
  <sheetViews>
    <sheetView showGridLines="0" workbookViewId="0">
      <selection activeCell="H25" sqref="H25"/>
    </sheetView>
  </sheetViews>
  <sheetFormatPr baseColWidth="10" defaultColWidth="9.109375" defaultRowHeight="13.2" x14ac:dyDescent="0.25"/>
  <cols>
    <col min="1" max="2" width="6.6640625" customWidth="1"/>
    <col min="3" max="4" width="18" customWidth="1"/>
    <col min="5" max="5" width="19.77734375" bestFit="1" customWidth="1"/>
    <col min="6" max="6" width="18" customWidth="1"/>
    <col min="7" max="7" width="18.109375" bestFit="1" customWidth="1"/>
    <col min="8" max="9" width="18" customWidth="1"/>
    <col min="10" max="10" width="16.5546875" customWidth="1"/>
    <col min="11" max="11" width="15.5546875" customWidth="1"/>
    <col min="12" max="256" width="11.44140625" customWidth="1"/>
  </cols>
  <sheetData>
    <row r="1" spans="1:11" ht="13.8" x14ac:dyDescent="0.25">
      <c r="A1" s="1" t="s">
        <v>55</v>
      </c>
      <c r="B1" s="1"/>
      <c r="C1" s="1"/>
    </row>
    <row r="3" spans="1:11" x14ac:dyDescent="0.25">
      <c r="A3" s="2" t="s">
        <v>0</v>
      </c>
      <c r="B3" s="2"/>
      <c r="C3" s="2"/>
    </row>
    <row r="4" spans="1:11" x14ac:dyDescent="0.25">
      <c r="A4" s="71" t="s">
        <v>1</v>
      </c>
      <c r="B4" s="72" t="s">
        <v>2</v>
      </c>
      <c r="C4" s="72" t="s">
        <v>3</v>
      </c>
      <c r="D4" s="72" t="s">
        <v>4</v>
      </c>
      <c r="E4" s="72" t="s">
        <v>5</v>
      </c>
      <c r="F4" s="72" t="s">
        <v>6</v>
      </c>
      <c r="G4" s="73" t="s">
        <v>7</v>
      </c>
      <c r="H4" s="74" t="s">
        <v>53</v>
      </c>
      <c r="I4" s="75" t="s">
        <v>8</v>
      </c>
      <c r="J4" s="76" t="s">
        <v>54</v>
      </c>
      <c r="K4" s="77" t="s">
        <v>10</v>
      </c>
    </row>
    <row r="5" spans="1:11" x14ac:dyDescent="0.25">
      <c r="A5" s="4">
        <v>44743</v>
      </c>
      <c r="B5" s="5" t="s">
        <v>11</v>
      </c>
      <c r="C5" s="94" t="s">
        <v>91</v>
      </c>
      <c r="D5" s="94" t="s">
        <v>92</v>
      </c>
      <c r="E5" s="94" t="s">
        <v>93</v>
      </c>
      <c r="F5" s="94" t="s">
        <v>94</v>
      </c>
      <c r="G5" s="95" t="s">
        <v>95</v>
      </c>
      <c r="H5" s="94" t="s">
        <v>91</v>
      </c>
      <c r="I5" s="94" t="s">
        <v>93</v>
      </c>
      <c r="J5" s="94" t="s">
        <v>91</v>
      </c>
      <c r="K5" s="99" t="s">
        <v>96</v>
      </c>
    </row>
    <row r="6" spans="1:11" x14ac:dyDescent="0.25">
      <c r="A6" s="4">
        <f t="shared" ref="A6:B21" si="0">A5+1</f>
        <v>44744</v>
      </c>
      <c r="B6" s="5">
        <v>2</v>
      </c>
      <c r="C6" s="94" t="s">
        <v>99</v>
      </c>
      <c r="D6" s="94" t="s">
        <v>92</v>
      </c>
      <c r="E6" s="94" t="s">
        <v>136</v>
      </c>
      <c r="F6" s="94" t="s">
        <v>97</v>
      </c>
      <c r="G6" s="95" t="s">
        <v>100</v>
      </c>
      <c r="H6" s="94" t="s">
        <v>92</v>
      </c>
      <c r="I6" s="94" t="s">
        <v>93</v>
      </c>
      <c r="J6" s="94" t="s">
        <v>92</v>
      </c>
      <c r="K6" s="94" t="s">
        <v>98</v>
      </c>
    </row>
    <row r="7" spans="1:11" x14ac:dyDescent="0.25">
      <c r="A7" s="4">
        <f t="shared" si="0"/>
        <v>44745</v>
      </c>
      <c r="B7" s="5">
        <f t="shared" si="0"/>
        <v>3</v>
      </c>
      <c r="C7" s="94" t="s">
        <v>101</v>
      </c>
      <c r="D7" s="94" t="s">
        <v>92</v>
      </c>
      <c r="E7" s="94" t="s">
        <v>100</v>
      </c>
      <c r="F7" s="94" t="s">
        <v>102</v>
      </c>
      <c r="G7" s="95" t="s">
        <v>99</v>
      </c>
      <c r="H7" s="94" t="s">
        <v>92</v>
      </c>
      <c r="I7" s="94" t="s">
        <v>93</v>
      </c>
      <c r="J7" s="94" t="s">
        <v>92</v>
      </c>
      <c r="K7" s="94" t="s">
        <v>98</v>
      </c>
    </row>
    <row r="8" spans="1:11" x14ac:dyDescent="0.25">
      <c r="A8" s="4">
        <v>44747</v>
      </c>
      <c r="B8" s="5">
        <f t="shared" si="0"/>
        <v>4</v>
      </c>
      <c r="C8" s="94" t="s">
        <v>92</v>
      </c>
      <c r="D8" s="94" t="s">
        <v>100</v>
      </c>
      <c r="E8" s="94" t="s">
        <v>103</v>
      </c>
      <c r="F8" s="94" t="s">
        <v>104</v>
      </c>
      <c r="G8" s="95" t="s">
        <v>102</v>
      </c>
      <c r="H8" s="94" t="s">
        <v>92</v>
      </c>
      <c r="I8" s="94" t="s">
        <v>93</v>
      </c>
      <c r="J8" s="94" t="s">
        <v>92</v>
      </c>
      <c r="K8" s="94" t="s">
        <v>98</v>
      </c>
    </row>
    <row r="9" spans="1:11" x14ac:dyDescent="0.25">
      <c r="A9" s="4">
        <f t="shared" si="0"/>
        <v>44748</v>
      </c>
      <c r="B9" s="5">
        <f t="shared" si="0"/>
        <v>5</v>
      </c>
      <c r="C9" s="94" t="s">
        <v>106</v>
      </c>
      <c r="D9" s="94" t="s">
        <v>107</v>
      </c>
      <c r="E9" s="94" t="s">
        <v>108</v>
      </c>
      <c r="F9" s="94" t="s">
        <v>109</v>
      </c>
      <c r="G9" s="95" t="s">
        <v>98</v>
      </c>
      <c r="H9" s="94" t="s">
        <v>92</v>
      </c>
      <c r="I9" s="94" t="s">
        <v>93</v>
      </c>
      <c r="J9" s="94" t="s">
        <v>92</v>
      </c>
      <c r="K9" s="94" t="s">
        <v>98</v>
      </c>
    </row>
    <row r="10" spans="1:11" x14ac:dyDescent="0.25">
      <c r="A10" s="4">
        <f t="shared" si="0"/>
        <v>44749</v>
      </c>
      <c r="B10" s="5">
        <f t="shared" si="0"/>
        <v>6</v>
      </c>
      <c r="C10" s="94" t="s">
        <v>93</v>
      </c>
      <c r="D10" s="94" t="s">
        <v>111</v>
      </c>
      <c r="E10" s="94" t="s">
        <v>112</v>
      </c>
      <c r="F10" s="94" t="s">
        <v>113</v>
      </c>
      <c r="G10" s="95" t="s">
        <v>114</v>
      </c>
      <c r="H10" s="94" t="s">
        <v>93</v>
      </c>
      <c r="I10" s="94" t="s">
        <v>93</v>
      </c>
      <c r="J10" s="94" t="s">
        <v>92</v>
      </c>
      <c r="K10" s="94" t="s">
        <v>98</v>
      </c>
    </row>
    <row r="11" spans="1:11" x14ac:dyDescent="0.25">
      <c r="A11" s="4">
        <f t="shared" si="0"/>
        <v>44750</v>
      </c>
      <c r="B11" s="5">
        <f t="shared" si="0"/>
        <v>7</v>
      </c>
      <c r="C11" s="94" t="s">
        <v>93</v>
      </c>
      <c r="D11" s="94" t="s">
        <v>115</v>
      </c>
      <c r="E11" s="94" t="s">
        <v>116</v>
      </c>
      <c r="F11" s="94" t="s">
        <v>117</v>
      </c>
      <c r="G11" s="95" t="s">
        <v>118</v>
      </c>
      <c r="H11" s="94" t="s">
        <v>93</v>
      </c>
      <c r="I11" s="94" t="s">
        <v>93</v>
      </c>
      <c r="J11" s="94" t="s">
        <v>92</v>
      </c>
      <c r="K11" s="94" t="s">
        <v>98</v>
      </c>
    </row>
    <row r="12" spans="1:11" x14ac:dyDescent="0.25">
      <c r="A12" s="4">
        <f t="shared" si="0"/>
        <v>44751</v>
      </c>
      <c r="B12" s="5">
        <f t="shared" si="0"/>
        <v>8</v>
      </c>
      <c r="C12" s="94" t="s">
        <v>92</v>
      </c>
      <c r="D12" s="94" t="s">
        <v>111</v>
      </c>
      <c r="E12" s="94" t="s">
        <v>93</v>
      </c>
      <c r="F12" s="94" t="s">
        <v>119</v>
      </c>
      <c r="G12" s="95" t="s">
        <v>120</v>
      </c>
      <c r="H12" s="94" t="s">
        <v>93</v>
      </c>
      <c r="I12" s="94" t="s">
        <v>93</v>
      </c>
      <c r="J12" s="94" t="s">
        <v>92</v>
      </c>
      <c r="K12" s="94" t="s">
        <v>98</v>
      </c>
    </row>
    <row r="13" spans="1:11" x14ac:dyDescent="0.25">
      <c r="A13" s="4">
        <f t="shared" si="0"/>
        <v>44752</v>
      </c>
      <c r="B13" s="5">
        <f t="shared" si="0"/>
        <v>9</v>
      </c>
      <c r="C13" s="94" t="s">
        <v>121</v>
      </c>
      <c r="D13" s="94" t="s">
        <v>124</v>
      </c>
      <c r="E13" s="94" t="s">
        <v>125</v>
      </c>
      <c r="F13" s="94" t="s">
        <v>122</v>
      </c>
      <c r="G13" s="95" t="s">
        <v>93</v>
      </c>
      <c r="H13" s="94" t="s">
        <v>93</v>
      </c>
      <c r="I13" s="94" t="s">
        <v>93</v>
      </c>
      <c r="J13" s="94" t="s">
        <v>92</v>
      </c>
      <c r="K13" s="94" t="s">
        <v>130</v>
      </c>
    </row>
    <row r="14" spans="1:11" x14ac:dyDescent="0.25">
      <c r="A14" s="4">
        <v>44754</v>
      </c>
      <c r="B14" s="5">
        <f t="shared" si="0"/>
        <v>10</v>
      </c>
      <c r="C14" s="94" t="s">
        <v>98</v>
      </c>
      <c r="D14" s="94" t="s">
        <v>126</v>
      </c>
      <c r="E14" s="94" t="s">
        <v>127</v>
      </c>
      <c r="F14" s="94" t="s">
        <v>128</v>
      </c>
      <c r="G14" s="95" t="s">
        <v>129</v>
      </c>
      <c r="H14" s="94" t="s">
        <v>93</v>
      </c>
      <c r="I14" s="94" t="s">
        <v>93</v>
      </c>
      <c r="J14" s="94" t="s">
        <v>92</v>
      </c>
      <c r="K14" s="94" t="s">
        <v>130</v>
      </c>
    </row>
    <row r="15" spans="1:11" x14ac:dyDescent="0.25">
      <c r="A15" s="4">
        <f>A14+1</f>
        <v>44755</v>
      </c>
      <c r="B15" s="5">
        <f t="shared" si="0"/>
        <v>11</v>
      </c>
      <c r="C15" s="94" t="s">
        <v>115</v>
      </c>
      <c r="D15" s="94" t="s">
        <v>114</v>
      </c>
      <c r="E15" s="94" t="s">
        <v>133</v>
      </c>
      <c r="F15" s="94" t="s">
        <v>118</v>
      </c>
      <c r="G15" s="95" t="s">
        <v>112</v>
      </c>
      <c r="H15" s="94" t="s">
        <v>115</v>
      </c>
      <c r="I15" s="94" t="s">
        <v>93</v>
      </c>
      <c r="J15" s="94" t="s">
        <v>92</v>
      </c>
      <c r="K15" s="94" t="s">
        <v>130</v>
      </c>
    </row>
    <row r="16" spans="1:11" x14ac:dyDescent="0.25">
      <c r="A16" s="4">
        <f>A15+1</f>
        <v>44756</v>
      </c>
      <c r="B16" s="5">
        <f t="shared" si="0"/>
        <v>12</v>
      </c>
      <c r="C16" s="94" t="s">
        <v>113</v>
      </c>
      <c r="D16" s="94" t="s">
        <v>134</v>
      </c>
      <c r="E16" s="94" t="s">
        <v>135</v>
      </c>
      <c r="F16" s="94" t="s">
        <v>109</v>
      </c>
      <c r="G16" s="95" t="s">
        <v>93</v>
      </c>
      <c r="H16" s="94" t="s">
        <v>115</v>
      </c>
      <c r="I16" s="94" t="s">
        <v>93</v>
      </c>
      <c r="J16" s="94" t="s">
        <v>92</v>
      </c>
      <c r="K16" s="94" t="s">
        <v>130</v>
      </c>
    </row>
    <row r="17" spans="1:24" x14ac:dyDescent="0.25">
      <c r="A17" s="4">
        <f>A16+1</f>
        <v>44757</v>
      </c>
      <c r="B17" s="5">
        <f t="shared" si="0"/>
        <v>13</v>
      </c>
      <c r="C17" s="94" t="s">
        <v>136</v>
      </c>
      <c r="D17" s="94" t="s">
        <v>137</v>
      </c>
      <c r="E17" s="94" t="s">
        <v>138</v>
      </c>
      <c r="F17" s="94" t="s">
        <v>139</v>
      </c>
      <c r="G17" s="95" t="s">
        <v>128</v>
      </c>
      <c r="H17" s="94" t="s">
        <v>115</v>
      </c>
      <c r="I17" s="94" t="s">
        <v>93</v>
      </c>
      <c r="J17" s="94" t="s">
        <v>92</v>
      </c>
      <c r="K17" s="94" t="s">
        <v>130</v>
      </c>
    </row>
    <row r="18" spans="1:24" x14ac:dyDescent="0.25">
      <c r="A18" s="4">
        <f>A17+1</f>
        <v>44758</v>
      </c>
      <c r="B18" s="5">
        <f t="shared" si="0"/>
        <v>14</v>
      </c>
      <c r="C18" s="94" t="s">
        <v>111</v>
      </c>
      <c r="D18" s="94" t="s">
        <v>120</v>
      </c>
      <c r="E18" s="94" t="s">
        <v>122</v>
      </c>
      <c r="F18" s="94" t="s">
        <v>140</v>
      </c>
      <c r="G18" s="95" t="s">
        <v>141</v>
      </c>
      <c r="H18" s="94" t="s">
        <v>115</v>
      </c>
      <c r="I18" s="94" t="s">
        <v>93</v>
      </c>
      <c r="J18" s="94" t="s">
        <v>92</v>
      </c>
      <c r="K18" s="94" t="s">
        <v>130</v>
      </c>
    </row>
    <row r="19" spans="1:24" x14ac:dyDescent="0.25">
      <c r="A19" s="4">
        <f>A18+1</f>
        <v>44759</v>
      </c>
      <c r="B19" s="5">
        <f t="shared" si="0"/>
        <v>15</v>
      </c>
      <c r="C19" s="94" t="s">
        <v>100</v>
      </c>
      <c r="D19" s="94" t="s">
        <v>92</v>
      </c>
      <c r="E19" s="94" t="s">
        <v>136</v>
      </c>
      <c r="F19" s="94" t="s">
        <v>102</v>
      </c>
      <c r="G19" s="95" t="s">
        <v>97</v>
      </c>
      <c r="H19" s="94" t="s">
        <v>115</v>
      </c>
      <c r="I19" s="94" t="s">
        <v>93</v>
      </c>
      <c r="J19" s="94" t="s">
        <v>92</v>
      </c>
      <c r="K19" s="94" t="s">
        <v>130</v>
      </c>
    </row>
    <row r="20" spans="1:24" x14ac:dyDescent="0.25">
      <c r="A20" s="4">
        <v>44761</v>
      </c>
      <c r="B20" s="5">
        <f t="shared" si="0"/>
        <v>16</v>
      </c>
      <c r="C20" s="94" t="s">
        <v>138</v>
      </c>
      <c r="D20" s="94" t="s">
        <v>143</v>
      </c>
      <c r="E20" s="94" t="s">
        <v>144</v>
      </c>
      <c r="F20" s="94" t="s">
        <v>128</v>
      </c>
      <c r="G20" s="95" t="s">
        <v>145</v>
      </c>
      <c r="H20" s="94" t="s">
        <v>115</v>
      </c>
      <c r="I20" s="94" t="s">
        <v>93</v>
      </c>
      <c r="J20" s="94" t="s">
        <v>92</v>
      </c>
      <c r="K20" s="94" t="s">
        <v>130</v>
      </c>
    </row>
    <row r="21" spans="1:24" x14ac:dyDescent="0.25">
      <c r="A21" s="4">
        <f>A20+1</f>
        <v>44762</v>
      </c>
      <c r="B21" s="5">
        <f t="shared" si="0"/>
        <v>17</v>
      </c>
      <c r="C21" s="94" t="s">
        <v>93</v>
      </c>
      <c r="D21" s="94" t="s">
        <v>115</v>
      </c>
      <c r="E21" s="94" t="s">
        <v>146</v>
      </c>
      <c r="F21" s="94" t="s">
        <v>118</v>
      </c>
      <c r="G21" s="95" t="s">
        <v>147</v>
      </c>
      <c r="H21" s="94" t="s">
        <v>115</v>
      </c>
      <c r="I21" s="94" t="s">
        <v>93</v>
      </c>
      <c r="J21" s="94" t="s">
        <v>92</v>
      </c>
      <c r="K21" s="94" t="s">
        <v>130</v>
      </c>
    </row>
    <row r="22" spans="1:24" x14ac:dyDescent="0.25">
      <c r="A22" s="4">
        <f>A21+1</f>
        <v>44763</v>
      </c>
      <c r="B22" s="5">
        <f t="shared" ref="B22:B23" si="1">B21+1</f>
        <v>18</v>
      </c>
      <c r="C22" s="94" t="s">
        <v>115</v>
      </c>
      <c r="D22" s="94" t="s">
        <v>93</v>
      </c>
      <c r="E22" s="94" t="s">
        <v>92</v>
      </c>
      <c r="F22" s="94" t="s">
        <v>118</v>
      </c>
      <c r="G22" s="95" t="s">
        <v>112</v>
      </c>
      <c r="H22" s="94" t="s">
        <v>115</v>
      </c>
      <c r="I22" s="94" t="s">
        <v>93</v>
      </c>
      <c r="J22" s="94" t="s">
        <v>92</v>
      </c>
      <c r="K22" s="94" t="s">
        <v>115</v>
      </c>
    </row>
    <row r="23" spans="1:24" x14ac:dyDescent="0.25">
      <c r="A23" s="4">
        <f>A22+1</f>
        <v>44764</v>
      </c>
      <c r="B23" s="5">
        <f t="shared" si="1"/>
        <v>19</v>
      </c>
      <c r="C23" s="94" t="s">
        <v>103</v>
      </c>
      <c r="D23" s="94" t="s">
        <v>100</v>
      </c>
      <c r="E23" s="94" t="s">
        <v>149</v>
      </c>
      <c r="F23" s="94" t="s">
        <v>150</v>
      </c>
      <c r="G23" s="95" t="s">
        <v>93</v>
      </c>
      <c r="H23" s="94" t="s">
        <v>115</v>
      </c>
      <c r="I23" s="94" t="s">
        <v>93</v>
      </c>
      <c r="J23" s="94" t="s">
        <v>92</v>
      </c>
      <c r="K23" s="94" t="s">
        <v>115</v>
      </c>
    </row>
    <row r="24" spans="1:24" x14ac:dyDescent="0.25">
      <c r="A24" s="4">
        <f>A23+1</f>
        <v>44765</v>
      </c>
      <c r="B24" s="5" t="s">
        <v>11</v>
      </c>
      <c r="C24" s="5" t="s">
        <v>92</v>
      </c>
      <c r="D24" s="5" t="s">
        <v>115</v>
      </c>
      <c r="E24" s="5" t="s">
        <v>93</v>
      </c>
      <c r="F24" s="5" t="s">
        <v>118</v>
      </c>
      <c r="G24" s="96" t="s">
        <v>94</v>
      </c>
      <c r="H24" s="94" t="s">
        <v>115</v>
      </c>
      <c r="I24" s="94" t="s">
        <v>93</v>
      </c>
      <c r="J24" s="94" t="s">
        <v>92</v>
      </c>
      <c r="K24" s="94" t="s">
        <v>115</v>
      </c>
    </row>
    <row r="25" spans="1:24" x14ac:dyDescent="0.25">
      <c r="A25" s="7">
        <f>A24+1</f>
        <v>44766</v>
      </c>
      <c r="B25" s="8">
        <v>21</v>
      </c>
      <c r="C25" s="97" t="s">
        <v>100</v>
      </c>
      <c r="D25" s="97" t="s">
        <v>101</v>
      </c>
      <c r="E25" s="97" t="s">
        <v>104</v>
      </c>
      <c r="F25" s="97" t="s">
        <v>153</v>
      </c>
      <c r="G25" s="98" t="s">
        <v>102</v>
      </c>
      <c r="H25" s="8" t="s">
        <v>115</v>
      </c>
      <c r="I25" s="8" t="s">
        <v>93</v>
      </c>
      <c r="J25" s="8" t="s">
        <v>92</v>
      </c>
      <c r="K25" s="8" t="s">
        <v>115</v>
      </c>
    </row>
    <row r="28" spans="1:24" ht="15" x14ac:dyDescent="0.25">
      <c r="A28" s="107" t="s">
        <v>12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</sheetData>
  <mergeCells count="1">
    <mergeCell ref="A28:K28"/>
  </mergeCells>
  <hyperlinks>
    <hyperlink ref="A28" r:id="rId1" display="http://www.torsten-jahns.de/tippspiel/rad/radtipparchiv.htm" xr:uid="{00000000-0004-0000-0000-000000000000}"/>
    <hyperlink ref="L28" r:id="rId2" display="http://www.torsten-jahns.de/tippspiel/rad/radtipparchiv.htm" xr:uid="{00000000-0004-0000-0000-000001000000}"/>
    <hyperlink ref="M28" r:id="rId3" display="http://www.torsten-jahns.de/tippspiel/rad/radtipparchiv.htm" xr:uid="{00000000-0004-0000-0000-000002000000}"/>
    <hyperlink ref="N28" r:id="rId4" display="http://www.torsten-jahns.de/tippspiel/rad/radtipparchiv.htm" xr:uid="{00000000-0004-0000-0000-000003000000}"/>
    <hyperlink ref="O28" r:id="rId5" display="http://www.torsten-jahns.de/tippspiel/rad/radtipparchiv.htm" xr:uid="{00000000-0004-0000-0000-000004000000}"/>
    <hyperlink ref="P28" r:id="rId6" display="http://www.torsten-jahns.de/tippspiel/rad/radtipparchiv.htm" xr:uid="{00000000-0004-0000-0000-000005000000}"/>
    <hyperlink ref="Q28" r:id="rId7" display="http://www.torsten-jahns.de/tippspiel/rad/radtipparchiv.htm" xr:uid="{00000000-0004-0000-0000-000006000000}"/>
    <hyperlink ref="R28" r:id="rId8" display="http://www.torsten-jahns.de/tippspiel/rad/radtipparchiv.htm" xr:uid="{00000000-0004-0000-0000-000007000000}"/>
    <hyperlink ref="S28" r:id="rId9" display="http://www.torsten-jahns.de/tippspiel/rad/radtipparchiv.htm" xr:uid="{00000000-0004-0000-0000-000008000000}"/>
    <hyperlink ref="T28" r:id="rId10" display="http://www.torsten-jahns.de/tippspiel/rad/radtipparchiv.htm" xr:uid="{00000000-0004-0000-0000-000009000000}"/>
    <hyperlink ref="U28" r:id="rId11" display="http://www.torsten-jahns.de/tippspiel/rad/radtipparchiv.htm" xr:uid="{00000000-0004-0000-0000-00000A000000}"/>
    <hyperlink ref="V28" r:id="rId12" display="http://www.torsten-jahns.de/tippspiel/rad/radtipparchiv.htm" xr:uid="{00000000-0004-0000-0000-00000B000000}"/>
    <hyperlink ref="W28" r:id="rId13" display="http://www.torsten-jahns.de/tippspiel/rad/radtipparchiv.htm" xr:uid="{00000000-0004-0000-0000-00000C000000}"/>
    <hyperlink ref="X28" r:id="rId14" display="http://www.torsten-jahns.de/tippspiel/rad/radtipparchiv.htm" xr:uid="{00000000-0004-0000-0000-00000D000000}"/>
  </hyperlinks>
  <pageMargins left="0.79" right="0.79" top="0.98" bottom="0.98" header="0.49" footer="0.49"/>
  <pageSetup paperSize="9" orientation="portrait" horizontalDpi="4294967293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8"/>
  <sheetViews>
    <sheetView showGridLines="0" workbookViewId="0">
      <selection activeCell="X41" sqref="X41"/>
    </sheetView>
  </sheetViews>
  <sheetFormatPr baseColWidth="10" defaultRowHeight="13.2" x14ac:dyDescent="0.25"/>
  <cols>
    <col min="1" max="1" width="13.109375" customWidth="1"/>
    <col min="2" max="2" width="23.44140625" customWidth="1"/>
    <col min="3" max="23" width="4.33203125" customWidth="1"/>
    <col min="24" max="24" width="6.6640625" customWidth="1"/>
    <col min="25" max="25" width="9.6640625" style="2" customWidth="1"/>
    <col min="27" max="27" width="3.6640625" customWidth="1"/>
    <col min="28" max="28" width="25.6640625" customWidth="1"/>
    <col min="29" max="29" width="8.6640625" customWidth="1"/>
    <col min="30" max="30" width="4.5546875" customWidth="1"/>
    <col min="31" max="31" width="5.5546875" customWidth="1"/>
    <col min="32" max="32" width="14.5546875" customWidth="1"/>
  </cols>
  <sheetData>
    <row r="1" spans="1:29" ht="13.8" x14ac:dyDescent="0.25">
      <c r="A1" s="1" t="str">
        <f>Tageswertung!A1</f>
        <v>Le Tour de France 2022</v>
      </c>
      <c r="B1" s="1"/>
      <c r="Y1"/>
    </row>
    <row r="2" spans="1:29" x14ac:dyDescent="0.25">
      <c r="Y2"/>
    </row>
    <row r="3" spans="1:29" x14ac:dyDescent="0.25">
      <c r="A3" s="2" t="s">
        <v>13</v>
      </c>
      <c r="B3" s="2"/>
      <c r="Y3"/>
    </row>
    <row r="4" spans="1:29" x14ac:dyDescent="0.25">
      <c r="A4" s="11"/>
      <c r="B4" s="12" t="s">
        <v>14</v>
      </c>
      <c r="C4" s="3" t="str">
        <f>Tageswertung!B5</f>
        <v>ITT</v>
      </c>
      <c r="D4" s="3">
        <f>Tageswertung!B6</f>
        <v>2</v>
      </c>
      <c r="E4" s="3">
        <f>Tageswertung!B7</f>
        <v>3</v>
      </c>
      <c r="F4" s="3">
        <f>Tageswertung!B8</f>
        <v>4</v>
      </c>
      <c r="G4" s="3">
        <f>Tageswertung!B9</f>
        <v>5</v>
      </c>
      <c r="H4" s="3">
        <f>Tageswertung!B10</f>
        <v>6</v>
      </c>
      <c r="I4" s="3">
        <f>Tageswertung!B11</f>
        <v>7</v>
      </c>
      <c r="J4" s="3">
        <f>Tageswertung!B12</f>
        <v>8</v>
      </c>
      <c r="K4" s="3">
        <f>Tageswertung!B13</f>
        <v>9</v>
      </c>
      <c r="L4" s="3">
        <f>Tageswertung!B14</f>
        <v>10</v>
      </c>
      <c r="M4" s="3">
        <f>Tageswertung!B15</f>
        <v>11</v>
      </c>
      <c r="N4" s="3">
        <f>Tageswertung!B16</f>
        <v>12</v>
      </c>
      <c r="O4" s="3">
        <f>Tageswertung!B17</f>
        <v>13</v>
      </c>
      <c r="P4" s="3">
        <f>Tageswertung!B18</f>
        <v>14</v>
      </c>
      <c r="Q4" s="3">
        <f>Tageswertung!B19</f>
        <v>15</v>
      </c>
      <c r="R4" s="3">
        <f>Tageswertung!B20</f>
        <v>16</v>
      </c>
      <c r="S4" s="3">
        <f>Tageswertung!B21</f>
        <v>17</v>
      </c>
      <c r="T4" s="3">
        <f>Tageswertung!B22</f>
        <v>18</v>
      </c>
      <c r="U4" s="3">
        <f>Tageswertung!B23</f>
        <v>19</v>
      </c>
      <c r="V4" s="3" t="str">
        <f>Tageswertung!B24</f>
        <v>ITT</v>
      </c>
      <c r="W4" s="3">
        <f>Tageswertung!B25</f>
        <v>21</v>
      </c>
      <c r="X4" s="3" t="s">
        <v>15</v>
      </c>
      <c r="Y4" s="3" t="s">
        <v>16</v>
      </c>
      <c r="AA4" s="110" t="s">
        <v>17</v>
      </c>
      <c r="AB4" s="111"/>
      <c r="AC4" s="112"/>
    </row>
    <row r="5" spans="1:29" ht="11.1" customHeight="1" x14ac:dyDescent="0.25">
      <c r="A5" s="113" t="s">
        <v>18</v>
      </c>
      <c r="B5" s="105" t="s">
        <v>56</v>
      </c>
      <c r="C5" s="15">
        <v>1</v>
      </c>
      <c r="D5" s="15"/>
      <c r="E5" s="15"/>
      <c r="F5" s="15"/>
      <c r="G5" s="15"/>
      <c r="H5" s="15"/>
      <c r="I5" s="15"/>
      <c r="J5" s="15"/>
      <c r="K5" s="15"/>
      <c r="L5" s="15"/>
      <c r="M5" s="120" t="s">
        <v>123</v>
      </c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2"/>
      <c r="Y5" s="15">
        <f t="shared" ref="Y5:Y40" si="0">SUM(C5:X5)</f>
        <v>1</v>
      </c>
      <c r="AA5" s="16"/>
      <c r="AB5" s="17" t="s">
        <v>19</v>
      </c>
      <c r="AC5" s="18" t="s">
        <v>9</v>
      </c>
    </row>
    <row r="6" spans="1:29" ht="11.1" customHeight="1" x14ac:dyDescent="0.25">
      <c r="A6" s="114"/>
      <c r="B6" s="19" t="s">
        <v>57</v>
      </c>
      <c r="C6" s="15">
        <v>3</v>
      </c>
      <c r="D6" s="15"/>
      <c r="E6" s="15"/>
      <c r="F6" s="15"/>
      <c r="G6" s="15"/>
      <c r="H6" s="100">
        <v>5</v>
      </c>
      <c r="I6" s="100">
        <v>5</v>
      </c>
      <c r="J6" s="15">
        <v>3</v>
      </c>
      <c r="K6" s="15">
        <v>1</v>
      </c>
      <c r="L6" s="15"/>
      <c r="M6" s="15"/>
      <c r="N6" s="15"/>
      <c r="O6" s="15"/>
      <c r="P6" s="15"/>
      <c r="Q6" s="15"/>
      <c r="R6" s="15"/>
      <c r="S6" s="100">
        <v>5</v>
      </c>
      <c r="T6" s="15">
        <v>4</v>
      </c>
      <c r="U6" s="15">
        <v>1</v>
      </c>
      <c r="V6" s="15">
        <v>3</v>
      </c>
      <c r="W6" s="15"/>
      <c r="X6" s="15">
        <v>18</v>
      </c>
      <c r="Y6" s="15">
        <f t="shared" si="0"/>
        <v>48</v>
      </c>
      <c r="AA6" s="20" t="s">
        <v>3</v>
      </c>
      <c r="AB6" s="21" t="s">
        <v>115</v>
      </c>
      <c r="AC6" s="6">
        <v>20</v>
      </c>
    </row>
    <row r="7" spans="1:29" ht="11.1" customHeight="1" x14ac:dyDescent="0.25">
      <c r="A7" s="114"/>
      <c r="B7" s="22" t="s">
        <v>58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>
        <v>3</v>
      </c>
      <c r="N7" s="15">
        <v>1</v>
      </c>
      <c r="O7" s="15"/>
      <c r="P7" s="15"/>
      <c r="Q7" s="15"/>
      <c r="R7" s="15"/>
      <c r="S7" s="15"/>
      <c r="T7" s="15"/>
      <c r="U7" s="15"/>
      <c r="V7" s="15"/>
      <c r="W7" s="15"/>
      <c r="X7" s="15">
        <v>8</v>
      </c>
      <c r="Y7" s="15">
        <f t="shared" si="0"/>
        <v>12</v>
      </c>
      <c r="AA7" s="20" t="s">
        <v>4</v>
      </c>
      <c r="AB7" s="21" t="s">
        <v>93</v>
      </c>
      <c r="AC7" s="6">
        <v>18</v>
      </c>
    </row>
    <row r="8" spans="1:29" ht="11.1" customHeight="1" x14ac:dyDescent="0.25">
      <c r="A8" s="114"/>
      <c r="B8" s="105" t="s">
        <v>59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>
        <v>3</v>
      </c>
      <c r="S8" s="15"/>
      <c r="T8" s="15"/>
      <c r="U8" s="15"/>
      <c r="V8" s="15"/>
      <c r="W8" s="117" t="s">
        <v>148</v>
      </c>
      <c r="X8" s="119"/>
      <c r="Y8" s="15">
        <f t="shared" si="0"/>
        <v>3</v>
      </c>
      <c r="AA8" s="20" t="s">
        <v>5</v>
      </c>
      <c r="AB8" s="21" t="s">
        <v>118</v>
      </c>
      <c r="AC8" s="6">
        <v>16</v>
      </c>
    </row>
    <row r="9" spans="1:29" ht="11.1" customHeight="1" x14ac:dyDescent="0.25">
      <c r="A9" s="114"/>
      <c r="B9" s="19" t="s">
        <v>60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>
        <v>1</v>
      </c>
      <c r="T9" s="15"/>
      <c r="U9" s="15"/>
      <c r="V9" s="15"/>
      <c r="W9" s="15"/>
      <c r="X9" s="15">
        <v>4</v>
      </c>
      <c r="Y9" s="15">
        <f t="shared" si="0"/>
        <v>5</v>
      </c>
      <c r="AA9" s="20" t="s">
        <v>6</v>
      </c>
      <c r="AB9" s="21" t="s">
        <v>112</v>
      </c>
      <c r="AC9" s="6">
        <v>14</v>
      </c>
    </row>
    <row r="10" spans="1:29" ht="11.1" customHeight="1" x14ac:dyDescent="0.25">
      <c r="A10" s="114"/>
      <c r="B10" s="19" t="s">
        <v>61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>
        <f t="shared" si="0"/>
        <v>0</v>
      </c>
      <c r="AA10" s="20" t="s">
        <v>7</v>
      </c>
      <c r="AB10" s="21" t="s">
        <v>151</v>
      </c>
      <c r="AC10" s="6">
        <v>12</v>
      </c>
    </row>
    <row r="11" spans="1:29" ht="11.1" customHeight="1" x14ac:dyDescent="0.25">
      <c r="A11" s="114"/>
      <c r="B11" s="23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>
        <f t="shared" si="0"/>
        <v>0</v>
      </c>
      <c r="AA11" s="20" t="s">
        <v>20</v>
      </c>
      <c r="AB11" s="21" t="s">
        <v>114</v>
      </c>
      <c r="AC11" s="6">
        <v>10</v>
      </c>
    </row>
    <row r="12" spans="1:29" ht="11.1" customHeight="1" x14ac:dyDescent="0.25">
      <c r="A12" s="114"/>
      <c r="B12" s="1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>
        <f t="shared" si="0"/>
        <v>0</v>
      </c>
      <c r="AA12" s="20" t="s">
        <v>21</v>
      </c>
      <c r="AB12" s="21" t="s">
        <v>133</v>
      </c>
      <c r="AC12" s="6">
        <v>8</v>
      </c>
    </row>
    <row r="13" spans="1:29" ht="11.1" customHeight="1" x14ac:dyDescent="0.25">
      <c r="A13" s="115"/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78">
        <f t="shared" si="0"/>
        <v>0</v>
      </c>
      <c r="AA13" s="20" t="s">
        <v>22</v>
      </c>
      <c r="AB13" s="21" t="s">
        <v>134</v>
      </c>
      <c r="AC13" s="6">
        <v>6</v>
      </c>
    </row>
    <row r="14" spans="1:29" ht="11.1" customHeight="1" x14ac:dyDescent="0.25">
      <c r="A14" s="116" t="s">
        <v>23</v>
      </c>
      <c r="B14" s="19" t="s">
        <v>62</v>
      </c>
      <c r="C14" s="15">
        <v>2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>
        <v>1</v>
      </c>
      <c r="W14" s="15"/>
      <c r="X14" s="15"/>
      <c r="Y14" s="80">
        <f t="shared" si="0"/>
        <v>3</v>
      </c>
      <c r="AA14" s="20" t="s">
        <v>24</v>
      </c>
      <c r="AB14" s="21" t="s">
        <v>147</v>
      </c>
      <c r="AC14" s="6">
        <v>4</v>
      </c>
    </row>
    <row r="15" spans="1:29" ht="11.1" customHeight="1" x14ac:dyDescent="0.25">
      <c r="A15" s="114"/>
      <c r="B15" s="19" t="s">
        <v>63</v>
      </c>
      <c r="C15" s="15"/>
      <c r="D15" s="100">
        <v>5</v>
      </c>
      <c r="E15" s="15">
        <v>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>
        <f t="shared" si="0"/>
        <v>6</v>
      </c>
      <c r="AA15" s="27" t="s">
        <v>25</v>
      </c>
      <c r="AB15" s="28" t="s">
        <v>152</v>
      </c>
      <c r="AC15" s="9">
        <v>2</v>
      </c>
    </row>
    <row r="16" spans="1:29" ht="10.5" customHeight="1" x14ac:dyDescent="0.25">
      <c r="A16" s="114"/>
      <c r="B16" s="19" t="s">
        <v>64</v>
      </c>
      <c r="C16" s="15"/>
      <c r="D16" s="15"/>
      <c r="E16" s="15"/>
      <c r="F16" s="15"/>
      <c r="G16" s="15"/>
      <c r="H16" s="15"/>
      <c r="I16" s="15">
        <v>4</v>
      </c>
      <c r="J16" s="15"/>
      <c r="K16" s="15"/>
      <c r="L16" s="15"/>
      <c r="M16" s="100">
        <v>5</v>
      </c>
      <c r="N16" s="15"/>
      <c r="O16" s="15"/>
      <c r="P16" s="15"/>
      <c r="Q16" s="15"/>
      <c r="R16" s="15"/>
      <c r="S16" s="15">
        <v>4</v>
      </c>
      <c r="T16" s="100">
        <v>5</v>
      </c>
      <c r="U16" s="15"/>
      <c r="V16" s="15">
        <v>4</v>
      </c>
      <c r="W16" s="15"/>
      <c r="X16" s="15">
        <v>20</v>
      </c>
      <c r="Y16" s="15">
        <f t="shared" si="0"/>
        <v>42</v>
      </c>
    </row>
    <row r="17" spans="1:31" ht="10.5" customHeight="1" x14ac:dyDescent="0.25">
      <c r="A17" s="114"/>
      <c r="B17" s="19" t="s">
        <v>65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>
        <f t="shared" si="0"/>
        <v>0</v>
      </c>
      <c r="AB17" s="29"/>
      <c r="AE17" s="30"/>
    </row>
    <row r="18" spans="1:31" ht="10.5" customHeight="1" x14ac:dyDescent="0.25">
      <c r="A18" s="114"/>
      <c r="B18" s="19" t="s">
        <v>66</v>
      </c>
      <c r="C18" s="15"/>
      <c r="D18" s="15"/>
      <c r="E18" s="15"/>
      <c r="F18" s="15"/>
      <c r="G18" s="15"/>
      <c r="H18" s="15"/>
      <c r="I18" s="15"/>
      <c r="J18" s="15"/>
      <c r="K18" s="15">
        <v>2</v>
      </c>
      <c r="L18" s="15"/>
      <c r="M18" s="15"/>
      <c r="N18" s="15"/>
      <c r="O18" s="15"/>
      <c r="P18" s="15">
        <v>3</v>
      </c>
      <c r="Q18" s="15"/>
      <c r="R18" s="15"/>
      <c r="S18" s="15"/>
      <c r="T18" s="15"/>
      <c r="U18" s="15"/>
      <c r="V18" s="15"/>
      <c r="W18" s="15"/>
      <c r="X18" s="15"/>
      <c r="Y18" s="15">
        <f t="shared" si="0"/>
        <v>5</v>
      </c>
      <c r="AA18" s="31" t="s">
        <v>26</v>
      </c>
      <c r="AB18" s="31"/>
      <c r="AC18" s="31"/>
      <c r="AD18" s="32"/>
      <c r="AE18" s="33"/>
    </row>
    <row r="19" spans="1:31" ht="10.5" customHeight="1" x14ac:dyDescent="0.25">
      <c r="A19" s="114"/>
      <c r="B19" s="19" t="s">
        <v>67</v>
      </c>
      <c r="C19" s="15"/>
      <c r="D19" s="15"/>
      <c r="E19" s="15"/>
      <c r="F19" s="15"/>
      <c r="G19" s="15"/>
      <c r="H19" s="15">
        <v>3</v>
      </c>
      <c r="I19" s="15"/>
      <c r="J19" s="15"/>
      <c r="K19" s="15"/>
      <c r="L19" s="15"/>
      <c r="M19" s="15">
        <v>1</v>
      </c>
      <c r="N19" s="15"/>
      <c r="O19" s="15"/>
      <c r="P19" s="15"/>
      <c r="Q19" s="15"/>
      <c r="R19" s="15"/>
      <c r="S19" s="15"/>
      <c r="T19" s="15">
        <v>1</v>
      </c>
      <c r="U19" s="15"/>
      <c r="V19" s="15"/>
      <c r="W19" s="15"/>
      <c r="X19" s="15">
        <v>14</v>
      </c>
      <c r="Y19" s="15">
        <f t="shared" si="0"/>
        <v>19</v>
      </c>
      <c r="AE19" s="33"/>
    </row>
    <row r="20" spans="1:31" ht="10.5" customHeight="1" x14ac:dyDescent="0.25">
      <c r="A20" s="114"/>
      <c r="B20" s="101" t="s">
        <v>68</v>
      </c>
      <c r="C20" s="15"/>
      <c r="D20" s="15"/>
      <c r="E20" s="15"/>
      <c r="F20" s="15"/>
      <c r="G20" s="15"/>
      <c r="H20" s="15"/>
      <c r="I20" s="15"/>
      <c r="J20" s="15"/>
      <c r="K20" s="15"/>
      <c r="L20" s="117" t="s">
        <v>131</v>
      </c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9"/>
      <c r="Y20" s="15">
        <f t="shared" si="0"/>
        <v>0</v>
      </c>
      <c r="AE20" s="33"/>
    </row>
    <row r="21" spans="1:31" ht="10.5" customHeight="1" x14ac:dyDescent="0.25">
      <c r="A21" s="114"/>
      <c r="B21" s="19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>
        <f t="shared" si="0"/>
        <v>0</v>
      </c>
      <c r="AC21" s="2">
        <f>SUM(AC24:AC78)</f>
        <v>139</v>
      </c>
      <c r="AE21" s="33"/>
    </row>
    <row r="22" spans="1:31" ht="10.5" customHeight="1" x14ac:dyDescent="0.25">
      <c r="A22" s="115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>
        <f t="shared" si="0"/>
        <v>0</v>
      </c>
    </row>
    <row r="23" spans="1:31" ht="10.5" customHeight="1" x14ac:dyDescent="0.25">
      <c r="A23" s="116" t="s">
        <v>27</v>
      </c>
      <c r="B23" s="14" t="s">
        <v>69</v>
      </c>
      <c r="C23" s="15"/>
      <c r="D23" s="15">
        <v>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00">
        <v>5</v>
      </c>
      <c r="P23" s="15"/>
      <c r="Q23" s="15">
        <v>3</v>
      </c>
      <c r="R23" s="15"/>
      <c r="S23" s="15"/>
      <c r="T23" s="15"/>
      <c r="U23" s="15"/>
      <c r="V23" s="15"/>
      <c r="W23" s="15"/>
      <c r="X23" s="15"/>
      <c r="Y23" s="15">
        <f t="shared" si="0"/>
        <v>11</v>
      </c>
    </row>
    <row r="24" spans="1:31" ht="10.5" customHeight="1" x14ac:dyDescent="0.25">
      <c r="A24" s="114"/>
      <c r="B24" s="19" t="s">
        <v>70</v>
      </c>
      <c r="C24" s="15"/>
      <c r="D24" s="15"/>
      <c r="E24" s="15">
        <v>2</v>
      </c>
      <c r="F24" s="15">
        <v>1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>
        <v>2</v>
      </c>
      <c r="R24" s="15"/>
      <c r="S24" s="15"/>
      <c r="T24" s="15"/>
      <c r="U24" s="15"/>
      <c r="V24" s="15"/>
      <c r="W24" s="15">
        <v>1</v>
      </c>
      <c r="X24" s="15"/>
      <c r="Y24" s="15">
        <f t="shared" si="0"/>
        <v>6</v>
      </c>
      <c r="AA24">
        <v>1</v>
      </c>
      <c r="AB24" t="s">
        <v>98</v>
      </c>
      <c r="AC24">
        <v>13</v>
      </c>
    </row>
    <row r="25" spans="1:31" ht="10.5" customHeight="1" x14ac:dyDescent="0.25">
      <c r="A25" s="114"/>
      <c r="B25" s="101" t="s">
        <v>71</v>
      </c>
      <c r="C25" s="15"/>
      <c r="D25" s="15"/>
      <c r="E25" s="15"/>
      <c r="F25" s="15"/>
      <c r="G25" s="15"/>
      <c r="H25" s="15"/>
      <c r="I25" s="15">
        <v>3</v>
      </c>
      <c r="J25" s="15"/>
      <c r="K25" s="15"/>
      <c r="L25" s="15"/>
      <c r="M25" s="15"/>
      <c r="N25" s="15"/>
      <c r="O25" s="15"/>
      <c r="P25" s="15"/>
      <c r="Q25" s="117" t="s">
        <v>142</v>
      </c>
      <c r="R25" s="118"/>
      <c r="S25" s="118"/>
      <c r="T25" s="118"/>
      <c r="U25" s="118"/>
      <c r="V25" s="118"/>
      <c r="W25" s="118"/>
      <c r="X25" s="119"/>
      <c r="Y25" s="15">
        <f t="shared" si="0"/>
        <v>3</v>
      </c>
      <c r="AA25">
        <v>2</v>
      </c>
      <c r="AB25" s="102" t="s">
        <v>130</v>
      </c>
      <c r="AC25" s="102">
        <v>9</v>
      </c>
    </row>
    <row r="26" spans="1:31" ht="10.5" customHeight="1" x14ac:dyDescent="0.25">
      <c r="A26" s="114"/>
      <c r="B26" s="101" t="s">
        <v>72</v>
      </c>
      <c r="C26" s="15"/>
      <c r="D26" s="15"/>
      <c r="E26" s="15"/>
      <c r="F26" s="15"/>
      <c r="G26" s="15"/>
      <c r="H26" s="15"/>
      <c r="I26" s="15"/>
      <c r="J26" s="15"/>
      <c r="K26" s="117" t="s">
        <v>132</v>
      </c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9"/>
      <c r="Y26" s="15">
        <f t="shared" si="0"/>
        <v>0</v>
      </c>
      <c r="AA26">
        <v>3</v>
      </c>
      <c r="AB26" s="102" t="s">
        <v>138</v>
      </c>
      <c r="AC26" s="102">
        <v>8</v>
      </c>
    </row>
    <row r="27" spans="1:31" ht="10.5" customHeight="1" x14ac:dyDescent="0.25">
      <c r="A27" s="114"/>
      <c r="B27" s="19" t="s">
        <v>73</v>
      </c>
      <c r="C27" s="15"/>
      <c r="D27" s="15"/>
      <c r="E27" s="15"/>
      <c r="F27" s="15"/>
      <c r="G27" s="15"/>
      <c r="H27" s="15"/>
      <c r="I27" s="15">
        <v>1</v>
      </c>
      <c r="J27" s="15"/>
      <c r="K27" s="15"/>
      <c r="L27" s="15"/>
      <c r="M27" s="15">
        <v>2</v>
      </c>
      <c r="N27" s="15"/>
      <c r="O27" s="15"/>
      <c r="P27" s="15"/>
      <c r="Q27" s="15"/>
      <c r="R27" s="15"/>
      <c r="S27" s="15">
        <v>2</v>
      </c>
      <c r="T27" s="15">
        <v>2</v>
      </c>
      <c r="U27" s="15"/>
      <c r="V27" s="15">
        <v>2</v>
      </c>
      <c r="W27" s="15"/>
      <c r="X27" s="15">
        <v>16</v>
      </c>
      <c r="Y27" s="15">
        <f t="shared" si="0"/>
        <v>25</v>
      </c>
      <c r="AA27">
        <v>4</v>
      </c>
      <c r="AB27" t="s">
        <v>105</v>
      </c>
      <c r="AC27">
        <v>8</v>
      </c>
    </row>
    <row r="28" spans="1:31" ht="10.5" customHeight="1" x14ac:dyDescent="0.25">
      <c r="A28" s="114"/>
      <c r="B28" s="19" t="s">
        <v>74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34"/>
      <c r="U28" s="15"/>
      <c r="V28" s="15"/>
      <c r="W28" s="15"/>
      <c r="X28" s="15"/>
      <c r="Y28" s="15">
        <f t="shared" si="0"/>
        <v>0</v>
      </c>
      <c r="AA28">
        <v>5</v>
      </c>
      <c r="AB28" t="s">
        <v>91</v>
      </c>
      <c r="AC28">
        <v>7</v>
      </c>
    </row>
    <row r="29" spans="1:31" ht="10.5" customHeight="1" x14ac:dyDescent="0.25">
      <c r="A29" s="114"/>
      <c r="B29" s="101" t="s">
        <v>75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34"/>
      <c r="U29" s="117" t="s">
        <v>148</v>
      </c>
      <c r="V29" s="118"/>
      <c r="W29" s="118"/>
      <c r="X29" s="119"/>
      <c r="Y29" s="15">
        <f t="shared" si="0"/>
        <v>0</v>
      </c>
      <c r="AA29">
        <v>6</v>
      </c>
      <c r="AB29" s="102" t="s">
        <v>121</v>
      </c>
      <c r="AC29" s="102">
        <v>5</v>
      </c>
    </row>
    <row r="30" spans="1:31" ht="10.5" customHeight="1" x14ac:dyDescent="0.25">
      <c r="A30" s="114"/>
      <c r="B30" s="19" t="s">
        <v>76</v>
      </c>
      <c r="C30" s="15"/>
      <c r="D30" s="15">
        <v>1</v>
      </c>
      <c r="E30" s="15">
        <v>3</v>
      </c>
      <c r="F30" s="15">
        <v>4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00">
        <v>5</v>
      </c>
      <c r="R30" s="15"/>
      <c r="S30" s="15"/>
      <c r="T30" s="34"/>
      <c r="U30" s="15">
        <v>4</v>
      </c>
      <c r="V30" s="15"/>
      <c r="W30" s="100">
        <v>5</v>
      </c>
      <c r="X30" s="15"/>
      <c r="Y30" s="15">
        <f t="shared" si="0"/>
        <v>22</v>
      </c>
      <c r="AA30">
        <v>7</v>
      </c>
      <c r="AB30" t="s">
        <v>106</v>
      </c>
      <c r="AC30">
        <v>5</v>
      </c>
    </row>
    <row r="31" spans="1:31" ht="10.5" customHeight="1" x14ac:dyDescent="0.25">
      <c r="A31" s="115"/>
      <c r="B31" s="24" t="s">
        <v>77</v>
      </c>
      <c r="C31" s="25"/>
      <c r="D31" s="25"/>
      <c r="E31" s="25"/>
      <c r="F31" s="25"/>
      <c r="G31" s="25"/>
      <c r="H31" s="25">
        <v>4</v>
      </c>
      <c r="I31" s="25"/>
      <c r="J31" s="25">
        <v>4</v>
      </c>
      <c r="K31" s="25"/>
      <c r="L31" s="25"/>
      <c r="M31" s="25"/>
      <c r="N31" s="25"/>
      <c r="O31" s="25"/>
      <c r="P31" s="106">
        <v>5</v>
      </c>
      <c r="Q31" s="25"/>
      <c r="R31" s="25"/>
      <c r="S31" s="25"/>
      <c r="T31" s="35"/>
      <c r="U31" s="25"/>
      <c r="V31" s="25"/>
      <c r="W31" s="25"/>
      <c r="X31" s="25"/>
      <c r="Y31" s="25">
        <f t="shared" si="0"/>
        <v>13</v>
      </c>
      <c r="AA31">
        <v>8</v>
      </c>
      <c r="AB31" s="102" t="s">
        <v>113</v>
      </c>
      <c r="AC31" s="102">
        <v>5</v>
      </c>
    </row>
    <row r="32" spans="1:31" ht="10.5" customHeight="1" x14ac:dyDescent="0.25">
      <c r="A32" s="116" t="s">
        <v>28</v>
      </c>
      <c r="B32" s="14" t="s">
        <v>78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>
        <v>2</v>
      </c>
      <c r="Y32" s="15">
        <f t="shared" si="0"/>
        <v>2</v>
      </c>
      <c r="AA32" s="36">
        <v>9</v>
      </c>
      <c r="AB32" s="104" t="s">
        <v>120</v>
      </c>
      <c r="AC32" s="104">
        <v>5</v>
      </c>
      <c r="AD32" s="37">
        <f>SUM(AC24:AC32)</f>
        <v>65</v>
      </c>
    </row>
    <row r="33" spans="1:29" ht="10.5" customHeight="1" x14ac:dyDescent="0.25">
      <c r="A33" s="114"/>
      <c r="B33" s="19" t="s">
        <v>79</v>
      </c>
      <c r="C33" s="15">
        <v>4</v>
      </c>
      <c r="D33" s="15">
        <v>4</v>
      </c>
      <c r="E33" s="15">
        <v>4</v>
      </c>
      <c r="F33" s="100">
        <v>5</v>
      </c>
      <c r="G33" s="15"/>
      <c r="H33" s="15"/>
      <c r="I33" s="15"/>
      <c r="J33" s="100">
        <v>5</v>
      </c>
      <c r="K33" s="15"/>
      <c r="L33" s="15"/>
      <c r="M33" s="15"/>
      <c r="N33" s="15"/>
      <c r="O33" s="15"/>
      <c r="P33" s="15"/>
      <c r="Q33" s="15">
        <v>4</v>
      </c>
      <c r="R33" s="15"/>
      <c r="S33" s="15"/>
      <c r="T33" s="15">
        <v>3</v>
      </c>
      <c r="U33" s="15"/>
      <c r="V33" s="100">
        <v>5</v>
      </c>
      <c r="W33" s="15"/>
      <c r="X33" s="15"/>
      <c r="Y33" s="15">
        <f t="shared" si="0"/>
        <v>34</v>
      </c>
      <c r="AA33">
        <v>10</v>
      </c>
      <c r="AB33" s="102" t="s">
        <v>128</v>
      </c>
      <c r="AC33" s="102">
        <v>5</v>
      </c>
    </row>
    <row r="34" spans="1:29" ht="10.5" customHeight="1" x14ac:dyDescent="0.25">
      <c r="A34" s="114"/>
      <c r="B34" s="19" t="s">
        <v>80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>
        <f t="shared" si="0"/>
        <v>0</v>
      </c>
      <c r="AA34">
        <v>11</v>
      </c>
      <c r="AB34" t="s">
        <v>104</v>
      </c>
      <c r="AC34">
        <v>5</v>
      </c>
    </row>
    <row r="35" spans="1:29" ht="10.5" customHeight="1" x14ac:dyDescent="0.25">
      <c r="A35" s="114"/>
      <c r="B35" s="19" t="s">
        <v>81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>
        <v>12</v>
      </c>
      <c r="Y35" s="15">
        <f t="shared" si="0"/>
        <v>12</v>
      </c>
      <c r="AA35">
        <v>12</v>
      </c>
      <c r="AB35" t="s">
        <v>107</v>
      </c>
      <c r="AC35">
        <v>4</v>
      </c>
    </row>
    <row r="36" spans="1:29" ht="10.5" customHeight="1" x14ac:dyDescent="0.25">
      <c r="A36" s="114"/>
      <c r="B36" s="19" t="s">
        <v>82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34"/>
      <c r="U36" s="15"/>
      <c r="V36" s="15"/>
      <c r="W36" s="15"/>
      <c r="X36" s="15"/>
      <c r="Y36" s="15">
        <f t="shared" si="0"/>
        <v>0</v>
      </c>
      <c r="AA36">
        <v>13</v>
      </c>
      <c r="AB36" s="103" t="s">
        <v>124</v>
      </c>
      <c r="AC36" s="102">
        <v>4</v>
      </c>
    </row>
    <row r="37" spans="1:29" ht="10.5" customHeight="1" x14ac:dyDescent="0.25">
      <c r="A37" s="114"/>
      <c r="B37" s="19" t="s">
        <v>83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>
        <v>2</v>
      </c>
      <c r="P37" s="15"/>
      <c r="Q37" s="15"/>
      <c r="R37" s="15"/>
      <c r="S37" s="15"/>
      <c r="T37" s="34"/>
      <c r="U37" s="15"/>
      <c r="V37" s="15"/>
      <c r="W37" s="15"/>
      <c r="X37" s="15"/>
      <c r="Y37" s="15">
        <f t="shared" si="0"/>
        <v>2</v>
      </c>
      <c r="AA37">
        <v>14</v>
      </c>
      <c r="AB37" s="102" t="s">
        <v>126</v>
      </c>
      <c r="AC37" s="102">
        <v>4</v>
      </c>
    </row>
    <row r="38" spans="1:29" ht="10.5" customHeight="1" x14ac:dyDescent="0.25">
      <c r="A38" s="114"/>
      <c r="B38" s="101" t="s">
        <v>84</v>
      </c>
      <c r="C38" s="15"/>
      <c r="D38" s="15"/>
      <c r="E38" s="15"/>
      <c r="F38" s="15"/>
      <c r="G38" s="117" t="s">
        <v>110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9"/>
      <c r="Y38" s="15">
        <f t="shared" si="0"/>
        <v>0</v>
      </c>
      <c r="AA38">
        <v>15</v>
      </c>
      <c r="AB38" s="103" t="s">
        <v>109</v>
      </c>
      <c r="AC38" s="103">
        <v>4</v>
      </c>
    </row>
    <row r="39" spans="1:29" ht="10.5" customHeight="1" x14ac:dyDescent="0.25">
      <c r="A39" s="114"/>
      <c r="B39" s="19" t="s">
        <v>85</v>
      </c>
      <c r="C39" s="15"/>
      <c r="D39" s="15"/>
      <c r="E39" s="100">
        <v>5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34"/>
      <c r="U39" s="15"/>
      <c r="V39" s="15"/>
      <c r="W39" s="15">
        <v>4</v>
      </c>
      <c r="X39" s="15"/>
      <c r="Y39" s="15">
        <f t="shared" si="0"/>
        <v>9</v>
      </c>
      <c r="AA39">
        <v>16</v>
      </c>
      <c r="AB39" s="102" t="s">
        <v>134</v>
      </c>
      <c r="AC39" s="102">
        <v>4</v>
      </c>
    </row>
    <row r="40" spans="1:29" ht="10.5" customHeight="1" x14ac:dyDescent="0.25">
      <c r="A40" s="115"/>
      <c r="B40" s="24" t="s">
        <v>86</v>
      </c>
      <c r="C40" s="25"/>
      <c r="D40" s="25"/>
      <c r="E40" s="25"/>
      <c r="F40" s="25"/>
      <c r="G40" s="25"/>
      <c r="H40" s="25">
        <v>1</v>
      </c>
      <c r="I40" s="25"/>
      <c r="J40" s="25"/>
      <c r="K40" s="25"/>
      <c r="L40" s="25"/>
      <c r="M40" s="25">
        <v>4</v>
      </c>
      <c r="N40" s="25"/>
      <c r="O40" s="25"/>
      <c r="P40" s="25"/>
      <c r="Q40" s="25"/>
      <c r="R40" s="25"/>
      <c r="S40" s="25"/>
      <c r="T40" s="35"/>
      <c r="U40" s="25"/>
      <c r="V40" s="25"/>
      <c r="W40" s="25"/>
      <c r="X40" s="25">
        <v>10</v>
      </c>
      <c r="Y40" s="25">
        <f t="shared" si="0"/>
        <v>15</v>
      </c>
      <c r="AA40">
        <v>17</v>
      </c>
      <c r="AB40" s="102" t="s">
        <v>137</v>
      </c>
      <c r="AC40" s="102">
        <v>4</v>
      </c>
    </row>
    <row r="41" spans="1:29" ht="13.8" customHeight="1" x14ac:dyDescent="0.25">
      <c r="A41" s="38"/>
      <c r="B41" s="39" t="s">
        <v>29</v>
      </c>
      <c r="C41" s="40">
        <f>15+3</f>
        <v>18</v>
      </c>
      <c r="D41" s="40">
        <f t="shared" ref="D41:W41" si="1">15+4</f>
        <v>19</v>
      </c>
      <c r="E41" s="40">
        <f t="shared" si="1"/>
        <v>19</v>
      </c>
      <c r="F41" s="40">
        <f t="shared" si="1"/>
        <v>19</v>
      </c>
      <c r="G41" s="40">
        <f t="shared" si="1"/>
        <v>19</v>
      </c>
      <c r="H41" s="40">
        <f t="shared" si="1"/>
        <v>19</v>
      </c>
      <c r="I41" s="40">
        <f t="shared" si="1"/>
        <v>19</v>
      </c>
      <c r="J41" s="40">
        <f t="shared" si="1"/>
        <v>19</v>
      </c>
      <c r="K41" s="40">
        <f t="shared" si="1"/>
        <v>19</v>
      </c>
      <c r="L41" s="40">
        <f t="shared" si="1"/>
        <v>19</v>
      </c>
      <c r="M41" s="40">
        <f t="shared" si="1"/>
        <v>19</v>
      </c>
      <c r="N41" s="40">
        <f t="shared" si="1"/>
        <v>19</v>
      </c>
      <c r="O41" s="40">
        <f t="shared" si="1"/>
        <v>19</v>
      </c>
      <c r="P41" s="40">
        <f t="shared" si="1"/>
        <v>19</v>
      </c>
      <c r="Q41" s="40">
        <f t="shared" si="1"/>
        <v>19</v>
      </c>
      <c r="R41" s="40">
        <f t="shared" si="1"/>
        <v>19</v>
      </c>
      <c r="S41" s="40">
        <f t="shared" si="1"/>
        <v>19</v>
      </c>
      <c r="T41" s="40">
        <f t="shared" si="1"/>
        <v>19</v>
      </c>
      <c r="U41" s="40">
        <f t="shared" si="1"/>
        <v>19</v>
      </c>
      <c r="V41" s="40">
        <f t="shared" si="1"/>
        <v>19</v>
      </c>
      <c r="W41" s="40">
        <f t="shared" si="1"/>
        <v>19</v>
      </c>
      <c r="X41" s="79">
        <f>SUM(AC6:AC15)</f>
        <v>110</v>
      </c>
      <c r="Y41" s="40">
        <f t="shared" ref="Y41" si="2">SUM(C41:X41)</f>
        <v>508</v>
      </c>
      <c r="AA41">
        <v>18</v>
      </c>
      <c r="AB41" s="102" t="s">
        <v>143</v>
      </c>
      <c r="AC41" s="102">
        <v>4</v>
      </c>
    </row>
    <row r="42" spans="1:29" ht="10.5" customHeight="1" x14ac:dyDescent="0.25">
      <c r="AA42">
        <v>19</v>
      </c>
      <c r="AB42" s="103" t="s">
        <v>108</v>
      </c>
      <c r="AC42" s="103">
        <v>3</v>
      </c>
    </row>
    <row r="43" spans="1:29" ht="10.5" customHeight="1" x14ac:dyDescent="0.25">
      <c r="A43" s="13" t="s">
        <v>30</v>
      </c>
      <c r="B43" s="13"/>
      <c r="C43" s="13"/>
      <c r="D43" s="13"/>
      <c r="E43" s="13"/>
      <c r="F43" s="13"/>
      <c r="G43" s="13"/>
      <c r="Y43"/>
      <c r="AA43">
        <v>20</v>
      </c>
      <c r="AB43" s="103" t="s">
        <v>125</v>
      </c>
      <c r="AC43" s="102">
        <v>3</v>
      </c>
    </row>
    <row r="44" spans="1:29" ht="10.5" customHeight="1" x14ac:dyDescent="0.25">
      <c r="Y44"/>
      <c r="AA44">
        <v>21</v>
      </c>
      <c r="AB44" s="102" t="s">
        <v>127</v>
      </c>
      <c r="AC44" s="102">
        <v>3</v>
      </c>
    </row>
    <row r="45" spans="1:29" ht="10.5" customHeight="1" x14ac:dyDescent="0.25">
      <c r="B45" s="2" t="s">
        <v>31</v>
      </c>
      <c r="Y45"/>
      <c r="AA45">
        <v>22</v>
      </c>
      <c r="AB45" s="102" t="s">
        <v>135</v>
      </c>
      <c r="AC45" s="102">
        <v>3</v>
      </c>
    </row>
    <row r="46" spans="1:29" ht="10.5" customHeight="1" x14ac:dyDescent="0.25">
      <c r="C46" s="108" t="s">
        <v>32</v>
      </c>
      <c r="D46" s="108"/>
      <c r="E46" s="108"/>
      <c r="F46" s="108"/>
      <c r="G46" s="108"/>
      <c r="H46" s="108"/>
      <c r="I46" s="108"/>
      <c r="J46" s="41" t="s">
        <v>33</v>
      </c>
      <c r="K46" s="108" t="s">
        <v>34</v>
      </c>
      <c r="L46" s="108"/>
      <c r="M46" s="108"/>
      <c r="N46" s="41" t="s">
        <v>33</v>
      </c>
      <c r="O46" s="108" t="s">
        <v>35</v>
      </c>
      <c r="P46" s="108"/>
      <c r="Q46" s="108"/>
      <c r="R46" s="41" t="s">
        <v>36</v>
      </c>
      <c r="S46" s="109" t="s">
        <v>37</v>
      </c>
      <c r="T46" s="109"/>
      <c r="U46" s="109"/>
      <c r="V46" s="41" t="s">
        <v>38</v>
      </c>
      <c r="Y46" s="42"/>
      <c r="AA46">
        <v>23</v>
      </c>
      <c r="AB46" t="s">
        <v>97</v>
      </c>
      <c r="AC46">
        <v>3</v>
      </c>
    </row>
    <row r="47" spans="1:29" ht="10.95" customHeight="1" x14ac:dyDescent="0.25">
      <c r="B47" s="2" t="s">
        <v>18</v>
      </c>
      <c r="C47" s="108">
        <f>SUM(Y5:Y13)</f>
        <v>69</v>
      </c>
      <c r="D47" s="108"/>
      <c r="E47" s="108"/>
      <c r="F47" s="108"/>
      <c r="G47" s="108"/>
      <c r="H47" s="108"/>
      <c r="I47" s="108"/>
      <c r="J47" s="41" t="s">
        <v>33</v>
      </c>
      <c r="K47" s="108">
        <f>Trikotwertung!G9</f>
        <v>26</v>
      </c>
      <c r="L47" s="108"/>
      <c r="M47" s="108"/>
      <c r="N47" s="41" t="s">
        <v>33</v>
      </c>
      <c r="O47" s="108">
        <f>Trikotwertung!M9</f>
        <v>3</v>
      </c>
      <c r="P47" s="108"/>
      <c r="Q47" s="108"/>
      <c r="R47" s="41" t="s">
        <v>36</v>
      </c>
      <c r="S47" s="109">
        <f>C47+K47+O47</f>
        <v>98</v>
      </c>
      <c r="T47" s="109"/>
      <c r="U47" s="109"/>
      <c r="V47" s="41" t="s">
        <v>38</v>
      </c>
      <c r="Y47" s="43"/>
      <c r="AA47">
        <v>24</v>
      </c>
      <c r="AB47" s="102" t="s">
        <v>146</v>
      </c>
      <c r="AC47" s="102">
        <v>3</v>
      </c>
    </row>
    <row r="48" spans="1:29" ht="10.95" customHeight="1" x14ac:dyDescent="0.25">
      <c r="B48" s="2" t="s">
        <v>23</v>
      </c>
      <c r="C48" s="108">
        <f>SUM(Y14:Y22)</f>
        <v>75</v>
      </c>
      <c r="D48" s="108"/>
      <c r="E48" s="108"/>
      <c r="F48" s="108"/>
      <c r="G48" s="108"/>
      <c r="H48" s="108"/>
      <c r="I48" s="108"/>
      <c r="J48" s="41" t="s">
        <v>33</v>
      </c>
      <c r="K48" s="108">
        <f>Trikotwertung!G18</f>
        <v>15</v>
      </c>
      <c r="L48" s="108"/>
      <c r="M48" s="108"/>
      <c r="N48" s="41" t="s">
        <v>33</v>
      </c>
      <c r="O48" s="108">
        <f>Trikotwertung!M18</f>
        <v>6</v>
      </c>
      <c r="P48" s="108"/>
      <c r="Q48" s="108"/>
      <c r="R48" s="41" t="s">
        <v>36</v>
      </c>
      <c r="S48" s="109">
        <f t="shared" ref="S48:S50" si="3">C48+K48+O48</f>
        <v>96</v>
      </c>
      <c r="T48" s="109"/>
      <c r="U48" s="109"/>
      <c r="V48" s="41" t="s">
        <v>38</v>
      </c>
      <c r="Y48" s="43"/>
      <c r="AA48">
        <v>25</v>
      </c>
      <c r="AB48" s="102" t="s">
        <v>149</v>
      </c>
      <c r="AC48" s="102">
        <v>3</v>
      </c>
    </row>
    <row r="49" spans="1:29" ht="10.95" customHeight="1" x14ac:dyDescent="0.25">
      <c r="B49" s="2" t="s">
        <v>27</v>
      </c>
      <c r="C49" s="108">
        <f>SUM(Y23:Y31)</f>
        <v>80</v>
      </c>
      <c r="D49" s="108"/>
      <c r="E49" s="108"/>
      <c r="F49" s="108"/>
      <c r="G49" s="108"/>
      <c r="H49" s="108"/>
      <c r="I49" s="108"/>
      <c r="J49" s="41" t="s">
        <v>33</v>
      </c>
      <c r="K49" s="108">
        <f>Trikotwertung!G27</f>
        <v>0</v>
      </c>
      <c r="L49" s="108"/>
      <c r="M49" s="108"/>
      <c r="N49" s="41" t="s">
        <v>33</v>
      </c>
      <c r="O49" s="108">
        <f>Trikotwertung!M27</f>
        <v>0</v>
      </c>
      <c r="P49" s="108"/>
      <c r="Q49" s="108"/>
      <c r="R49" s="41" t="s">
        <v>36</v>
      </c>
      <c r="S49" s="109">
        <f t="shared" si="3"/>
        <v>80</v>
      </c>
      <c r="T49" s="109"/>
      <c r="U49" s="109"/>
      <c r="V49" s="41" t="s">
        <v>38</v>
      </c>
      <c r="Y49" s="43"/>
      <c r="AA49">
        <v>26</v>
      </c>
      <c r="AB49" s="102" t="s">
        <v>113</v>
      </c>
      <c r="AC49" s="102">
        <v>2</v>
      </c>
    </row>
    <row r="50" spans="1:29" ht="10.95" customHeight="1" x14ac:dyDescent="0.25">
      <c r="B50" s="2" t="s">
        <v>28</v>
      </c>
      <c r="C50" s="108">
        <f>SUM(Y32:Y40)</f>
        <v>74</v>
      </c>
      <c r="D50" s="108"/>
      <c r="E50" s="108"/>
      <c r="F50" s="108"/>
      <c r="G50" s="108"/>
      <c r="H50" s="108"/>
      <c r="I50" s="108"/>
      <c r="J50" s="41" t="s">
        <v>33</v>
      </c>
      <c r="K50" s="108">
        <f>Trikotwertung!G36</f>
        <v>24</v>
      </c>
      <c r="L50" s="108"/>
      <c r="M50" s="108"/>
      <c r="N50" s="41" t="s">
        <v>33</v>
      </c>
      <c r="O50" s="108">
        <f>Trikotwertung!M36</f>
        <v>3</v>
      </c>
      <c r="P50" s="108"/>
      <c r="Q50" s="108"/>
      <c r="R50" s="41" t="s">
        <v>36</v>
      </c>
      <c r="S50" s="109">
        <f t="shared" si="3"/>
        <v>101</v>
      </c>
      <c r="T50" s="109"/>
      <c r="U50" s="109"/>
      <c r="V50" s="41" t="s">
        <v>38</v>
      </c>
      <c r="Y50" s="43"/>
      <c r="AA50">
        <v>27</v>
      </c>
      <c r="AB50" s="102" t="s">
        <v>117</v>
      </c>
      <c r="AC50" s="102">
        <v>2</v>
      </c>
    </row>
    <row r="51" spans="1:29" x14ac:dyDescent="0.25">
      <c r="Y51" s="43"/>
      <c r="AA51">
        <v>28</v>
      </c>
      <c r="AB51" s="102" t="s">
        <v>119</v>
      </c>
      <c r="AC51" s="102">
        <v>2</v>
      </c>
    </row>
    <row r="52" spans="1:29" x14ac:dyDescent="0.25">
      <c r="AA52">
        <v>29</v>
      </c>
      <c r="AB52" s="102" t="s">
        <v>140</v>
      </c>
      <c r="AC52" s="102">
        <v>2</v>
      </c>
    </row>
    <row r="53" spans="1:29" ht="15" x14ac:dyDescent="0.25">
      <c r="A53" s="107" t="s">
        <v>12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AA53">
        <v>30</v>
      </c>
      <c r="AB53" s="102" t="s">
        <v>150</v>
      </c>
      <c r="AC53" s="102">
        <v>2</v>
      </c>
    </row>
    <row r="54" spans="1:29" x14ac:dyDescent="0.25">
      <c r="X54" t="s">
        <v>2</v>
      </c>
      <c r="Y54" s="2">
        <v>21</v>
      </c>
      <c r="Z54" s="45">
        <f>Y54*19-1</f>
        <v>398</v>
      </c>
      <c r="AA54">
        <v>31</v>
      </c>
      <c r="AB54" s="102" t="s">
        <v>153</v>
      </c>
      <c r="AC54" s="102">
        <v>2</v>
      </c>
    </row>
    <row r="55" spans="1:29" x14ac:dyDescent="0.25">
      <c r="Y55" s="46">
        <f>SUM(S47:U51)+AC21</f>
        <v>514</v>
      </c>
      <c r="AA55">
        <v>32</v>
      </c>
      <c r="AB55" s="102" t="s">
        <v>129</v>
      </c>
      <c r="AC55" s="102">
        <v>1</v>
      </c>
    </row>
    <row r="56" spans="1:29" x14ac:dyDescent="0.25">
      <c r="Z56" s="44"/>
      <c r="AA56">
        <v>33</v>
      </c>
      <c r="AB56" s="102" t="s">
        <v>141</v>
      </c>
      <c r="AC56" s="102">
        <v>1</v>
      </c>
    </row>
    <row r="57" spans="1:29" x14ac:dyDescent="0.25">
      <c r="Z57" s="44"/>
      <c r="AA57">
        <v>34</v>
      </c>
      <c r="AB57" s="102" t="s">
        <v>145</v>
      </c>
      <c r="AC57" s="102">
        <v>1</v>
      </c>
    </row>
    <row r="58" spans="1:29" x14ac:dyDescent="0.25">
      <c r="Z58" s="44"/>
      <c r="AA58">
        <v>35</v>
      </c>
    </row>
    <row r="59" spans="1:29" x14ac:dyDescent="0.25">
      <c r="Z59" s="44"/>
      <c r="AA59">
        <v>36</v>
      </c>
    </row>
    <row r="60" spans="1:29" x14ac:dyDescent="0.25">
      <c r="Z60" s="44"/>
      <c r="AA60">
        <v>37</v>
      </c>
    </row>
    <row r="61" spans="1:29" x14ac:dyDescent="0.25">
      <c r="AA61">
        <v>38</v>
      </c>
    </row>
    <row r="62" spans="1:29" x14ac:dyDescent="0.25">
      <c r="AA62">
        <v>39</v>
      </c>
    </row>
    <row r="63" spans="1:29" x14ac:dyDescent="0.25">
      <c r="Z63" s="45">
        <f>Y54*19-1</f>
        <v>398</v>
      </c>
      <c r="AA63">
        <v>40</v>
      </c>
    </row>
    <row r="64" spans="1:29" x14ac:dyDescent="0.25">
      <c r="AA64">
        <v>41</v>
      </c>
    </row>
    <row r="65" spans="27:27" x14ac:dyDescent="0.25">
      <c r="AA65">
        <v>42</v>
      </c>
    </row>
    <row r="66" spans="27:27" x14ac:dyDescent="0.25">
      <c r="AA66">
        <v>43</v>
      </c>
    </row>
    <row r="67" spans="27:27" x14ac:dyDescent="0.25">
      <c r="AA67">
        <v>44</v>
      </c>
    </row>
    <row r="68" spans="27:27" x14ac:dyDescent="0.25">
      <c r="AA68">
        <v>45</v>
      </c>
    </row>
    <row r="69" spans="27:27" x14ac:dyDescent="0.25">
      <c r="AA69">
        <v>46</v>
      </c>
    </row>
    <row r="70" spans="27:27" x14ac:dyDescent="0.25">
      <c r="AA70">
        <v>47</v>
      </c>
    </row>
    <row r="71" spans="27:27" x14ac:dyDescent="0.25">
      <c r="AA71">
        <v>48</v>
      </c>
    </row>
    <row r="72" spans="27:27" x14ac:dyDescent="0.25">
      <c r="AA72">
        <v>49</v>
      </c>
    </row>
    <row r="73" spans="27:27" x14ac:dyDescent="0.25">
      <c r="AA73">
        <v>50</v>
      </c>
    </row>
    <row r="74" spans="27:27" x14ac:dyDescent="0.25">
      <c r="AA74">
        <v>51</v>
      </c>
    </row>
    <row r="75" spans="27:27" x14ac:dyDescent="0.25">
      <c r="AA75">
        <v>52</v>
      </c>
    </row>
    <row r="76" spans="27:27" x14ac:dyDescent="0.25">
      <c r="AA76">
        <v>53</v>
      </c>
    </row>
    <row r="77" spans="27:27" x14ac:dyDescent="0.25">
      <c r="AA77">
        <v>54</v>
      </c>
    </row>
    <row r="78" spans="27:27" x14ac:dyDescent="0.25">
      <c r="AA78">
        <v>55</v>
      </c>
    </row>
  </sheetData>
  <sortState ref="AB24:AC57">
    <sortCondition descending="1" ref="AC24"/>
  </sortState>
  <mergeCells count="33">
    <mergeCell ref="AA4:AC4"/>
    <mergeCell ref="A5:A13"/>
    <mergeCell ref="A14:A22"/>
    <mergeCell ref="A23:A31"/>
    <mergeCell ref="A32:A40"/>
    <mergeCell ref="G38:X38"/>
    <mergeCell ref="K26:X26"/>
    <mergeCell ref="L20:X20"/>
    <mergeCell ref="M5:X5"/>
    <mergeCell ref="Q25:X25"/>
    <mergeCell ref="U29:X29"/>
    <mergeCell ref="W8:X8"/>
    <mergeCell ref="C47:I47"/>
    <mergeCell ref="K47:M47"/>
    <mergeCell ref="O47:Q47"/>
    <mergeCell ref="S47:U47"/>
    <mergeCell ref="C46:I46"/>
    <mergeCell ref="K46:M46"/>
    <mergeCell ref="O46:Q46"/>
    <mergeCell ref="S46:U46"/>
    <mergeCell ref="C49:I49"/>
    <mergeCell ref="K49:M49"/>
    <mergeCell ref="O49:Q49"/>
    <mergeCell ref="S49:U49"/>
    <mergeCell ref="C48:I48"/>
    <mergeCell ref="K48:M48"/>
    <mergeCell ref="O48:Q48"/>
    <mergeCell ref="S48:U48"/>
    <mergeCell ref="A53:Y53"/>
    <mergeCell ref="C50:I50"/>
    <mergeCell ref="K50:M50"/>
    <mergeCell ref="O50:Q50"/>
    <mergeCell ref="S50:U50"/>
  </mergeCells>
  <hyperlinks>
    <hyperlink ref="A53" r:id="rId1" display="http://www.torsten-jahns.de/tippspiel/rad/radtipparchiv.htm" xr:uid="{00000000-0004-0000-0100-000000000000}"/>
  </hyperlinks>
  <pageMargins left="0.79" right="0.79" top="0.98" bottom="0.98" header="0.49" footer="0.4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3"/>
  <sheetViews>
    <sheetView showGridLines="0" topLeftCell="A7" workbookViewId="0">
      <selection activeCell="K34" sqref="K34"/>
    </sheetView>
  </sheetViews>
  <sheetFormatPr baseColWidth="10" defaultRowHeight="13.2" x14ac:dyDescent="0.25"/>
  <cols>
    <col min="1" max="1" width="12.6640625" customWidth="1"/>
    <col min="2" max="2" width="25.6640625" customWidth="1"/>
    <col min="3" max="6" width="10.6640625" customWidth="1"/>
    <col min="7" max="7" width="12.6640625" customWidth="1"/>
    <col min="9" max="13" width="10.6640625" customWidth="1"/>
  </cols>
  <sheetData>
    <row r="1" spans="1:13" ht="13.8" x14ac:dyDescent="0.25">
      <c r="A1" s="1" t="str">
        <f>Tageswertung!A1</f>
        <v>Le Tour de France 2022</v>
      </c>
      <c r="B1" s="1"/>
    </row>
    <row r="3" spans="1:13" x14ac:dyDescent="0.25">
      <c r="A3" s="2" t="s">
        <v>39</v>
      </c>
      <c r="B3" s="2"/>
      <c r="C3" s="123" t="s">
        <v>40</v>
      </c>
      <c r="D3" s="123"/>
      <c r="E3" s="123"/>
      <c r="F3" s="123"/>
      <c r="I3" s="123" t="s">
        <v>15</v>
      </c>
      <c r="J3" s="123"/>
      <c r="K3" s="123"/>
      <c r="L3" s="123"/>
    </row>
    <row r="4" spans="1:13" x14ac:dyDescent="0.25">
      <c r="A4" s="11"/>
      <c r="B4" s="12" t="s">
        <v>41</v>
      </c>
      <c r="C4" s="89" t="s">
        <v>53</v>
      </c>
      <c r="D4" s="90" t="s">
        <v>8</v>
      </c>
      <c r="E4" s="91" t="s">
        <v>9</v>
      </c>
      <c r="F4" s="92" t="s">
        <v>10</v>
      </c>
      <c r="G4" s="3" t="s">
        <v>42</v>
      </c>
      <c r="I4" s="89" t="s">
        <v>53</v>
      </c>
      <c r="J4" s="90" t="s">
        <v>8</v>
      </c>
      <c r="K4" s="91" t="s">
        <v>9</v>
      </c>
      <c r="L4" s="92" t="s">
        <v>10</v>
      </c>
      <c r="M4" s="3" t="s">
        <v>43</v>
      </c>
    </row>
    <row r="5" spans="1:13" ht="11.1" customHeight="1" x14ac:dyDescent="0.25">
      <c r="A5" s="113" t="str">
        <f>Gesamtwertung!A5</f>
        <v>Rainer</v>
      </c>
      <c r="B5" s="105" t="s">
        <v>56</v>
      </c>
      <c r="C5" s="15"/>
      <c r="D5" s="15"/>
      <c r="E5" s="15"/>
      <c r="F5" s="15"/>
      <c r="G5" s="47"/>
      <c r="I5" s="48"/>
      <c r="J5" s="15"/>
      <c r="K5" s="15"/>
      <c r="L5" s="15"/>
      <c r="M5" s="47"/>
    </row>
    <row r="6" spans="1:13" ht="11.1" customHeight="1" x14ac:dyDescent="0.25">
      <c r="A6" s="114"/>
      <c r="B6" s="19" t="s">
        <v>57</v>
      </c>
      <c r="C6" s="15">
        <v>5</v>
      </c>
      <c r="D6" s="15">
        <v>21</v>
      </c>
      <c r="E6" s="15"/>
      <c r="F6" s="15"/>
      <c r="G6" s="47"/>
      <c r="I6" s="48"/>
      <c r="J6" s="15">
        <v>3</v>
      </c>
      <c r="K6" s="15"/>
      <c r="L6" s="15"/>
      <c r="M6" s="47"/>
    </row>
    <row r="7" spans="1:13" ht="11.1" customHeight="1" x14ac:dyDescent="0.25">
      <c r="A7" s="114"/>
      <c r="B7" s="22" t="s">
        <v>58</v>
      </c>
      <c r="C7" s="15"/>
      <c r="D7" s="15"/>
      <c r="E7" s="15"/>
      <c r="F7" s="15"/>
      <c r="G7" s="47"/>
      <c r="I7" s="48"/>
      <c r="J7" s="15"/>
      <c r="K7" s="15"/>
      <c r="L7" s="15"/>
      <c r="M7" s="47"/>
    </row>
    <row r="8" spans="1:13" ht="11.1" customHeight="1" x14ac:dyDescent="0.25">
      <c r="A8" s="114"/>
      <c r="B8" s="105" t="s">
        <v>59</v>
      </c>
      <c r="C8" s="15"/>
      <c r="D8" s="15"/>
      <c r="E8" s="15"/>
      <c r="F8" s="15"/>
      <c r="G8" s="47"/>
      <c r="I8" s="48"/>
      <c r="J8" s="15"/>
      <c r="K8" s="15"/>
      <c r="L8" s="15"/>
      <c r="M8" s="47"/>
    </row>
    <row r="9" spans="1:13" ht="11.1" customHeight="1" x14ac:dyDescent="0.25">
      <c r="A9" s="114"/>
      <c r="B9" s="19" t="s">
        <v>60</v>
      </c>
      <c r="C9" s="15"/>
      <c r="D9" s="15"/>
      <c r="E9" s="15"/>
      <c r="F9" s="15"/>
      <c r="G9" s="49">
        <f>SUM(C5:F13)</f>
        <v>26</v>
      </c>
      <c r="I9" s="48"/>
      <c r="J9" s="15"/>
      <c r="K9" s="15"/>
      <c r="L9" s="15"/>
      <c r="M9" s="49">
        <f>SUM(I5:L13)</f>
        <v>3</v>
      </c>
    </row>
    <row r="10" spans="1:13" ht="11.1" customHeight="1" x14ac:dyDescent="0.25">
      <c r="A10" s="114"/>
      <c r="B10" s="19" t="s">
        <v>61</v>
      </c>
      <c r="C10" s="15"/>
      <c r="D10" s="15"/>
      <c r="E10" s="15"/>
      <c r="F10" s="15"/>
      <c r="G10" s="49"/>
      <c r="I10" s="48"/>
      <c r="J10" s="15"/>
      <c r="K10" s="15"/>
      <c r="L10" s="15"/>
      <c r="M10" s="49"/>
    </row>
    <row r="11" spans="1:13" ht="11.1" customHeight="1" x14ac:dyDescent="0.25">
      <c r="A11" s="114"/>
      <c r="B11" s="23"/>
      <c r="C11" s="15"/>
      <c r="D11" s="15"/>
      <c r="E11" s="15"/>
      <c r="F11" s="15"/>
      <c r="G11" s="49"/>
      <c r="I11" s="48"/>
      <c r="J11" s="15"/>
      <c r="K11" s="15"/>
      <c r="L11" s="15"/>
      <c r="M11" s="49"/>
    </row>
    <row r="12" spans="1:13" ht="11.1" customHeight="1" x14ac:dyDescent="0.25">
      <c r="A12" s="114"/>
      <c r="B12" s="19"/>
      <c r="C12" s="15"/>
      <c r="D12" s="15"/>
      <c r="E12" s="15"/>
      <c r="F12" s="15"/>
      <c r="G12" s="49"/>
      <c r="I12" s="48"/>
      <c r="J12" s="15"/>
      <c r="K12" s="15"/>
      <c r="L12" s="15"/>
      <c r="M12" s="49"/>
    </row>
    <row r="13" spans="1:13" ht="11.1" customHeight="1" x14ac:dyDescent="0.25">
      <c r="A13" s="115"/>
      <c r="B13" s="24"/>
      <c r="C13" s="25"/>
      <c r="D13" s="25"/>
      <c r="E13" s="25"/>
      <c r="F13" s="25"/>
      <c r="G13" s="26"/>
      <c r="I13" s="50"/>
      <c r="J13" s="25"/>
      <c r="K13" s="25"/>
      <c r="L13" s="25"/>
      <c r="M13" s="26"/>
    </row>
    <row r="14" spans="1:13" ht="11.1" customHeight="1" x14ac:dyDescent="0.25">
      <c r="A14" s="113" t="str">
        <f>Gesamtwertung!A14</f>
        <v>Torsten</v>
      </c>
      <c r="B14" s="19" t="s">
        <v>62</v>
      </c>
      <c r="C14" s="15"/>
      <c r="D14" s="15"/>
      <c r="E14" s="15"/>
      <c r="F14" s="15"/>
      <c r="G14" s="49"/>
      <c r="I14" s="48"/>
      <c r="J14" s="15"/>
      <c r="K14" s="15"/>
      <c r="L14" s="15"/>
      <c r="M14" s="49"/>
    </row>
    <row r="15" spans="1:13" ht="11.1" customHeight="1" x14ac:dyDescent="0.25">
      <c r="A15" s="114"/>
      <c r="B15" s="19" t="s">
        <v>63</v>
      </c>
      <c r="C15" s="15"/>
      <c r="D15" s="15"/>
      <c r="E15" s="15"/>
      <c r="F15" s="15"/>
      <c r="G15" s="49"/>
      <c r="I15" s="48"/>
      <c r="J15" s="15"/>
      <c r="K15" s="15"/>
      <c r="L15" s="15"/>
      <c r="M15" s="49"/>
    </row>
    <row r="16" spans="1:13" ht="11.1" customHeight="1" x14ac:dyDescent="0.25">
      <c r="A16" s="114"/>
      <c r="B16" s="19" t="s">
        <v>64</v>
      </c>
      <c r="C16" s="15">
        <v>11</v>
      </c>
      <c r="D16" s="15"/>
      <c r="E16" s="15"/>
      <c r="F16" s="15">
        <v>4</v>
      </c>
      <c r="G16" s="49"/>
      <c r="I16" s="48">
        <v>3</v>
      </c>
      <c r="J16" s="15"/>
      <c r="K16" s="15"/>
      <c r="L16" s="15">
        <v>3</v>
      </c>
      <c r="M16" s="49"/>
    </row>
    <row r="17" spans="1:13" ht="11.1" customHeight="1" x14ac:dyDescent="0.25">
      <c r="A17" s="114"/>
      <c r="B17" s="19" t="s">
        <v>65</v>
      </c>
      <c r="C17" s="15"/>
      <c r="D17" s="15"/>
      <c r="E17" s="15"/>
      <c r="F17" s="15"/>
      <c r="G17" s="49"/>
      <c r="I17" s="48"/>
      <c r="J17" s="15"/>
      <c r="K17" s="15"/>
      <c r="L17" s="15"/>
      <c r="M17" s="49"/>
    </row>
    <row r="18" spans="1:13" ht="11.1" customHeight="1" x14ac:dyDescent="0.25">
      <c r="A18" s="114"/>
      <c r="B18" s="19" t="s">
        <v>66</v>
      </c>
      <c r="C18" s="15"/>
      <c r="D18" s="15"/>
      <c r="E18" s="15"/>
      <c r="F18" s="15"/>
      <c r="G18" s="49">
        <f>SUM(C14:F22)</f>
        <v>15</v>
      </c>
      <c r="I18" s="48"/>
      <c r="J18" s="15"/>
      <c r="K18" s="15"/>
      <c r="L18" s="15"/>
      <c r="M18" s="49">
        <f>SUM(I14:L22)</f>
        <v>6</v>
      </c>
    </row>
    <row r="19" spans="1:13" ht="11.1" customHeight="1" x14ac:dyDescent="0.25">
      <c r="A19" s="114"/>
      <c r="B19" s="19" t="s">
        <v>67</v>
      </c>
      <c r="C19" s="15"/>
      <c r="D19" s="15"/>
      <c r="E19" s="15"/>
      <c r="F19" s="15"/>
      <c r="G19" s="49"/>
      <c r="I19" s="48"/>
      <c r="J19" s="15"/>
      <c r="K19" s="15"/>
      <c r="L19" s="15"/>
      <c r="M19" s="49"/>
    </row>
    <row r="20" spans="1:13" ht="11.1" customHeight="1" x14ac:dyDescent="0.25">
      <c r="A20" s="114"/>
      <c r="B20" s="101" t="s">
        <v>68</v>
      </c>
      <c r="C20" s="15"/>
      <c r="D20" s="15"/>
      <c r="E20" s="15"/>
      <c r="F20" s="15"/>
      <c r="G20" s="49"/>
      <c r="I20" s="48"/>
      <c r="J20" s="15"/>
      <c r="K20" s="15"/>
      <c r="L20" s="15"/>
      <c r="M20" s="49"/>
    </row>
    <row r="21" spans="1:13" ht="11.1" customHeight="1" x14ac:dyDescent="0.25">
      <c r="A21" s="114"/>
      <c r="B21" s="19"/>
      <c r="C21" s="15"/>
      <c r="D21" s="15"/>
      <c r="E21" s="15"/>
      <c r="F21" s="15"/>
      <c r="G21" s="49"/>
      <c r="I21" s="48"/>
      <c r="J21" s="15"/>
      <c r="K21" s="15"/>
      <c r="L21" s="15"/>
      <c r="M21" s="49"/>
    </row>
    <row r="22" spans="1:13" ht="11.1" customHeight="1" x14ac:dyDescent="0.25">
      <c r="A22" s="115"/>
      <c r="B22" s="24"/>
      <c r="C22" s="25"/>
      <c r="D22" s="25"/>
      <c r="E22" s="25"/>
      <c r="F22" s="25"/>
      <c r="G22" s="26"/>
      <c r="I22" s="50"/>
      <c r="J22" s="25"/>
      <c r="K22" s="25"/>
      <c r="L22" s="25"/>
      <c r="M22" s="26"/>
    </row>
    <row r="23" spans="1:13" ht="11.1" customHeight="1" x14ac:dyDescent="0.25">
      <c r="A23" s="113" t="str">
        <f>Gesamtwertung!A23</f>
        <v>Robert</v>
      </c>
      <c r="B23" s="14" t="s">
        <v>69</v>
      </c>
      <c r="C23" s="15"/>
      <c r="D23" s="15"/>
      <c r="E23" s="15"/>
      <c r="F23" s="15"/>
      <c r="G23" s="49"/>
      <c r="I23" s="48"/>
      <c r="J23" s="15"/>
      <c r="K23" s="15"/>
      <c r="L23" s="15"/>
      <c r="M23" s="49"/>
    </row>
    <row r="24" spans="1:13" ht="11.1" customHeight="1" x14ac:dyDescent="0.25">
      <c r="A24" s="114"/>
      <c r="B24" s="19" t="s">
        <v>70</v>
      </c>
      <c r="C24" s="15"/>
      <c r="D24" s="15"/>
      <c r="E24" s="15"/>
      <c r="F24" s="15"/>
      <c r="G24" s="49"/>
      <c r="I24" s="48"/>
      <c r="J24" s="15"/>
      <c r="K24" s="15"/>
      <c r="L24" s="15"/>
      <c r="M24" s="49"/>
    </row>
    <row r="25" spans="1:13" ht="11.1" customHeight="1" x14ac:dyDescent="0.25">
      <c r="A25" s="114"/>
      <c r="B25" s="101" t="s">
        <v>71</v>
      </c>
      <c r="C25" s="15"/>
      <c r="D25" s="15"/>
      <c r="E25" s="15"/>
      <c r="F25" s="15"/>
      <c r="G25" s="49"/>
      <c r="I25" s="48"/>
      <c r="J25" s="15"/>
      <c r="K25" s="15"/>
      <c r="L25" s="15"/>
      <c r="M25" s="49"/>
    </row>
    <row r="26" spans="1:13" ht="11.1" customHeight="1" x14ac:dyDescent="0.25">
      <c r="A26" s="114"/>
      <c r="B26" s="101" t="s">
        <v>72</v>
      </c>
      <c r="C26" s="15"/>
      <c r="D26" s="15"/>
      <c r="E26" s="15"/>
      <c r="F26" s="15"/>
      <c r="G26" s="49"/>
      <c r="I26" s="48"/>
      <c r="J26" s="15"/>
      <c r="K26" s="15"/>
      <c r="L26" s="15"/>
      <c r="M26" s="49"/>
    </row>
    <row r="27" spans="1:13" ht="11.1" customHeight="1" x14ac:dyDescent="0.25">
      <c r="A27" s="114"/>
      <c r="B27" s="19" t="s">
        <v>73</v>
      </c>
      <c r="C27" s="15"/>
      <c r="D27" s="15"/>
      <c r="E27" s="15"/>
      <c r="F27" s="15"/>
      <c r="G27" s="49">
        <f>SUM(C23:F31)</f>
        <v>0</v>
      </c>
      <c r="I27" s="48"/>
      <c r="J27" s="15"/>
      <c r="K27" s="15"/>
      <c r="L27" s="15"/>
      <c r="M27" s="49">
        <f>SUM(I23:L31)</f>
        <v>0</v>
      </c>
    </row>
    <row r="28" spans="1:13" ht="11.1" customHeight="1" x14ac:dyDescent="0.25">
      <c r="A28" s="114"/>
      <c r="B28" s="19" t="s">
        <v>74</v>
      </c>
      <c r="C28" s="15"/>
      <c r="D28" s="15"/>
      <c r="E28" s="15"/>
      <c r="F28" s="15"/>
      <c r="G28" s="49"/>
      <c r="I28" s="48"/>
      <c r="J28" s="15"/>
      <c r="K28" s="15"/>
      <c r="L28" s="15"/>
      <c r="M28" s="49"/>
    </row>
    <row r="29" spans="1:13" ht="11.1" customHeight="1" x14ac:dyDescent="0.25">
      <c r="A29" s="114"/>
      <c r="B29" s="101" t="s">
        <v>75</v>
      </c>
      <c r="C29" s="15"/>
      <c r="D29" s="15"/>
      <c r="E29" s="15"/>
      <c r="F29" s="15"/>
      <c r="G29" s="49"/>
      <c r="I29" s="48"/>
      <c r="J29" s="15"/>
      <c r="K29" s="15"/>
      <c r="L29" s="15"/>
      <c r="M29" s="49"/>
    </row>
    <row r="30" spans="1:13" ht="11.1" customHeight="1" x14ac:dyDescent="0.25">
      <c r="A30" s="114"/>
      <c r="B30" s="19" t="s">
        <v>76</v>
      </c>
      <c r="C30" s="15"/>
      <c r="D30" s="15"/>
      <c r="E30" s="15"/>
      <c r="F30" s="15"/>
      <c r="G30" s="49"/>
      <c r="I30" s="48"/>
      <c r="J30" s="15"/>
      <c r="K30" s="15"/>
      <c r="L30" s="15"/>
      <c r="M30" s="49"/>
    </row>
    <row r="31" spans="1:13" ht="11.1" customHeight="1" x14ac:dyDescent="0.25">
      <c r="A31" s="115"/>
      <c r="B31" s="24" t="s">
        <v>77</v>
      </c>
      <c r="C31" s="25"/>
      <c r="D31" s="25"/>
      <c r="E31" s="25"/>
      <c r="F31" s="25"/>
      <c r="G31" s="26"/>
      <c r="I31" s="50"/>
      <c r="J31" s="25"/>
      <c r="K31" s="25"/>
      <c r="L31" s="25"/>
      <c r="M31" s="26"/>
    </row>
    <row r="32" spans="1:13" ht="11.1" customHeight="1" x14ac:dyDescent="0.25">
      <c r="A32" s="113" t="str">
        <f>Gesamtwertung!A32</f>
        <v>Markus</v>
      </c>
      <c r="B32" s="14" t="s">
        <v>78</v>
      </c>
      <c r="C32" s="15"/>
      <c r="D32" s="15"/>
      <c r="E32" s="15"/>
      <c r="F32" s="15"/>
      <c r="G32" s="49"/>
      <c r="I32" s="48"/>
      <c r="J32" s="15"/>
      <c r="K32" s="15"/>
      <c r="L32" s="15"/>
      <c r="M32" s="49"/>
    </row>
    <row r="33" spans="1:27" ht="11.1" customHeight="1" x14ac:dyDescent="0.25">
      <c r="A33" s="114"/>
      <c r="B33" s="19" t="s">
        <v>79</v>
      </c>
      <c r="C33" s="15">
        <v>4</v>
      </c>
      <c r="D33" s="15"/>
      <c r="E33" s="15">
        <v>20</v>
      </c>
      <c r="F33" s="15"/>
      <c r="G33" s="49"/>
      <c r="I33" s="48"/>
      <c r="J33" s="15"/>
      <c r="K33" s="15">
        <v>3</v>
      </c>
      <c r="L33" s="15"/>
      <c r="M33" s="49"/>
    </row>
    <row r="34" spans="1:27" ht="11.1" customHeight="1" x14ac:dyDescent="0.25">
      <c r="A34" s="114"/>
      <c r="B34" s="19" t="s">
        <v>80</v>
      </c>
      <c r="C34" s="15"/>
      <c r="D34" s="15"/>
      <c r="E34" s="15"/>
      <c r="F34" s="15"/>
      <c r="G34" s="49"/>
      <c r="I34" s="48"/>
      <c r="J34" s="15"/>
      <c r="K34" s="15"/>
      <c r="L34" s="15"/>
      <c r="M34" s="49"/>
    </row>
    <row r="35" spans="1:27" ht="11.1" customHeight="1" x14ac:dyDescent="0.25">
      <c r="A35" s="114"/>
      <c r="B35" s="19" t="s">
        <v>81</v>
      </c>
      <c r="C35" s="15"/>
      <c r="D35" s="15"/>
      <c r="E35" s="15"/>
      <c r="F35" s="15"/>
      <c r="G35" s="49"/>
      <c r="I35" s="48"/>
      <c r="J35" s="15"/>
      <c r="K35" s="15"/>
      <c r="L35" s="15"/>
      <c r="M35" s="49"/>
    </row>
    <row r="36" spans="1:27" ht="11.1" customHeight="1" x14ac:dyDescent="0.25">
      <c r="A36" s="114"/>
      <c r="B36" s="19" t="s">
        <v>82</v>
      </c>
      <c r="C36" s="15"/>
      <c r="D36" s="15"/>
      <c r="E36" s="15"/>
      <c r="F36" s="15"/>
      <c r="G36" s="49">
        <f>SUM(C32:F40)</f>
        <v>24</v>
      </c>
      <c r="I36" s="48"/>
      <c r="J36" s="15"/>
      <c r="K36" s="15"/>
      <c r="L36" s="15"/>
      <c r="M36" s="49">
        <f>SUM(I32:L40)</f>
        <v>3</v>
      </c>
    </row>
    <row r="37" spans="1:27" ht="11.1" customHeight="1" x14ac:dyDescent="0.25">
      <c r="A37" s="114"/>
      <c r="B37" s="19" t="s">
        <v>83</v>
      </c>
      <c r="C37" s="15"/>
      <c r="D37" s="15"/>
      <c r="E37" s="15"/>
      <c r="F37" s="15"/>
      <c r="G37" s="49"/>
      <c r="I37" s="48"/>
      <c r="J37" s="15"/>
      <c r="K37" s="15"/>
      <c r="L37" s="15"/>
      <c r="M37" s="49"/>
    </row>
    <row r="38" spans="1:27" ht="11.1" customHeight="1" x14ac:dyDescent="0.25">
      <c r="A38" s="114"/>
      <c r="B38" s="101" t="s">
        <v>84</v>
      </c>
      <c r="C38" s="15"/>
      <c r="D38" s="15"/>
      <c r="E38" s="15"/>
      <c r="F38" s="15"/>
      <c r="G38" s="49"/>
      <c r="I38" s="48"/>
      <c r="J38" s="15"/>
      <c r="K38" s="15"/>
      <c r="L38" s="15"/>
      <c r="M38" s="49"/>
    </row>
    <row r="39" spans="1:27" ht="11.1" customHeight="1" x14ac:dyDescent="0.25">
      <c r="A39" s="114"/>
      <c r="B39" s="19" t="s">
        <v>85</v>
      </c>
      <c r="C39" s="15"/>
      <c r="D39" s="15"/>
      <c r="E39" s="15"/>
      <c r="F39" s="15"/>
      <c r="G39" s="49"/>
      <c r="I39" s="48"/>
      <c r="J39" s="15"/>
      <c r="K39" s="15"/>
      <c r="L39" s="15"/>
      <c r="M39" s="49"/>
    </row>
    <row r="40" spans="1:27" ht="11.1" customHeight="1" x14ac:dyDescent="0.25">
      <c r="A40" s="115"/>
      <c r="B40" s="24" t="s">
        <v>86</v>
      </c>
      <c r="C40" s="25"/>
      <c r="D40" s="25"/>
      <c r="E40" s="25"/>
      <c r="F40" s="25"/>
      <c r="G40" s="26"/>
      <c r="I40" s="50"/>
      <c r="J40" s="25"/>
      <c r="K40" s="25"/>
      <c r="L40" s="25"/>
      <c r="M40" s="26"/>
    </row>
    <row r="41" spans="1:27" x14ac:dyDescent="0.25">
      <c r="A41" s="13" t="s">
        <v>44</v>
      </c>
      <c r="B41" s="13"/>
      <c r="I41" s="13" t="s">
        <v>45</v>
      </c>
      <c r="J41" s="13"/>
      <c r="K41" s="13"/>
    </row>
    <row r="43" spans="1:27" ht="15" x14ac:dyDescent="0.25">
      <c r="A43" s="107" t="s">
        <v>12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</sheetData>
  <mergeCells count="7">
    <mergeCell ref="A43:M43"/>
    <mergeCell ref="C3:F3"/>
    <mergeCell ref="I3:L3"/>
    <mergeCell ref="A5:A13"/>
    <mergeCell ref="A14:A22"/>
    <mergeCell ref="A23:A31"/>
    <mergeCell ref="A32:A40"/>
  </mergeCells>
  <hyperlinks>
    <hyperlink ref="A43" r:id="rId1" display="http://www.torsten-jahns.de/tippspiel/rad/radtipparchiv.htm" xr:uid="{00000000-0004-0000-0200-000000000000}"/>
  </hyperlinks>
  <pageMargins left="0.79" right="0.79" top="0.98" bottom="0.98" header="0.49" footer="0.4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8"/>
  <sheetViews>
    <sheetView showGridLines="0" topLeftCell="A10" zoomScale="90" zoomScaleNormal="90" workbookViewId="0">
      <selection activeCell="A2" sqref="A2"/>
    </sheetView>
  </sheetViews>
  <sheetFormatPr baseColWidth="10" defaultRowHeight="13.2" x14ac:dyDescent="0.25"/>
  <cols>
    <col min="1" max="1" width="11.6640625" customWidth="1"/>
    <col min="2" max="2" width="25.6640625" customWidth="1"/>
    <col min="3" max="6" width="10.6640625" customWidth="1"/>
  </cols>
  <sheetData>
    <row r="1" spans="1:7" ht="13.8" x14ac:dyDescent="0.25">
      <c r="A1" s="1" t="str">
        <f>Tageswertung!A1</f>
        <v>Le Tour de France 2022</v>
      </c>
      <c r="B1" s="1"/>
    </row>
    <row r="2" spans="1:7" ht="13.8" x14ac:dyDescent="0.25">
      <c r="A2" s="1"/>
    </row>
    <row r="3" spans="1:7" ht="42" customHeight="1" x14ac:dyDescent="0.25">
      <c r="A3" s="124" t="s">
        <v>46</v>
      </c>
      <c r="B3" s="124"/>
      <c r="C3" s="124"/>
      <c r="D3" s="124"/>
      <c r="E3" s="124"/>
      <c r="F3" s="124"/>
      <c r="G3" s="124"/>
    </row>
    <row r="5" spans="1:7" x14ac:dyDescent="0.25">
      <c r="A5" s="2" t="s">
        <v>47</v>
      </c>
      <c r="B5" s="2"/>
      <c r="C5" s="123" t="s">
        <v>40</v>
      </c>
      <c r="D5" s="123"/>
      <c r="E5" s="123"/>
      <c r="F5" s="123"/>
    </row>
    <row r="6" spans="1:7" ht="39.6" x14ac:dyDescent="0.25">
      <c r="A6" s="11"/>
      <c r="B6" s="12" t="s">
        <v>41</v>
      </c>
      <c r="C6" s="51" t="s">
        <v>48</v>
      </c>
      <c r="D6" s="52" t="s">
        <v>49</v>
      </c>
      <c r="E6" s="53" t="s">
        <v>50</v>
      </c>
      <c r="F6" s="54" t="s">
        <v>51</v>
      </c>
      <c r="G6" s="55" t="s">
        <v>52</v>
      </c>
    </row>
    <row r="7" spans="1:7" ht="11.1" customHeight="1" x14ac:dyDescent="0.25">
      <c r="A7" s="113" t="str">
        <f>Gesamtwertung!A5</f>
        <v>Rainer</v>
      </c>
      <c r="B7" s="105" t="s">
        <v>56</v>
      </c>
      <c r="C7" s="15">
        <v>15</v>
      </c>
      <c r="D7" s="56">
        <f t="shared" ref="D7:D12" si="0">C7/$C$16</f>
        <v>0.15</v>
      </c>
      <c r="E7" s="57">
        <f>Gesamtwertung!Y5+SUM(Trikotwertung!C5:F5)</f>
        <v>1</v>
      </c>
      <c r="F7" s="58">
        <f t="shared" ref="F7:F12" si="1">E7/C7</f>
        <v>6.6666666666666666E-2</v>
      </c>
      <c r="G7" s="56">
        <f t="shared" ref="G7:G12" si="2">E7/$E$16</f>
        <v>1.020408163265306E-2</v>
      </c>
    </row>
    <row r="8" spans="1:7" ht="11.1" customHeight="1" x14ac:dyDescent="0.25">
      <c r="A8" s="114"/>
      <c r="B8" s="19" t="s">
        <v>57</v>
      </c>
      <c r="C8" s="15">
        <v>68</v>
      </c>
      <c r="D8" s="56">
        <f t="shared" si="0"/>
        <v>0.68</v>
      </c>
      <c r="E8" s="57">
        <f>Gesamtwertung!Y6+SUM(Trikotwertung!C6:F6)+3</f>
        <v>77</v>
      </c>
      <c r="F8" s="58">
        <f t="shared" si="1"/>
        <v>1.1323529411764706</v>
      </c>
      <c r="G8" s="56">
        <f t="shared" si="2"/>
        <v>0.7857142857142857</v>
      </c>
    </row>
    <row r="9" spans="1:7" ht="11.1" customHeight="1" x14ac:dyDescent="0.25">
      <c r="A9" s="114"/>
      <c r="B9" s="22" t="s">
        <v>58</v>
      </c>
      <c r="C9" s="15">
        <v>8</v>
      </c>
      <c r="D9" s="56">
        <f t="shared" si="0"/>
        <v>0.08</v>
      </c>
      <c r="E9" s="57">
        <f>Gesamtwertung!Y7+SUM(Trikotwertung!C7:F7)</f>
        <v>12</v>
      </c>
      <c r="F9" s="58">
        <f t="shared" si="1"/>
        <v>1.5</v>
      </c>
      <c r="G9" s="56">
        <f t="shared" si="2"/>
        <v>0.12244897959183673</v>
      </c>
    </row>
    <row r="10" spans="1:7" ht="11.1" customHeight="1" x14ac:dyDescent="0.25">
      <c r="A10" s="114"/>
      <c r="B10" s="105" t="s">
        <v>59</v>
      </c>
      <c r="C10" s="15">
        <v>3</v>
      </c>
      <c r="D10" s="56">
        <f t="shared" si="0"/>
        <v>0.03</v>
      </c>
      <c r="E10" s="57">
        <f>Gesamtwertung!Y8+SUM(Trikotwertung!C8:F8)</f>
        <v>3</v>
      </c>
      <c r="F10" s="58">
        <f t="shared" si="1"/>
        <v>1</v>
      </c>
      <c r="G10" s="56">
        <f t="shared" si="2"/>
        <v>3.0612244897959183E-2</v>
      </c>
    </row>
    <row r="11" spans="1:7" ht="11.1" customHeight="1" x14ac:dyDescent="0.25">
      <c r="A11" s="114"/>
      <c r="B11" s="19" t="s">
        <v>60</v>
      </c>
      <c r="C11" s="15">
        <v>3</v>
      </c>
      <c r="D11" s="56">
        <f t="shared" si="0"/>
        <v>0.03</v>
      </c>
      <c r="E11" s="57">
        <f>Gesamtwertung!Y9+SUM(Trikotwertung!C9:F9)</f>
        <v>5</v>
      </c>
      <c r="F11" s="58">
        <f t="shared" si="1"/>
        <v>1.6666666666666667</v>
      </c>
      <c r="G11" s="56">
        <f t="shared" si="2"/>
        <v>5.1020408163265307E-2</v>
      </c>
    </row>
    <row r="12" spans="1:7" ht="11.1" customHeight="1" x14ac:dyDescent="0.25">
      <c r="A12" s="114"/>
      <c r="B12" s="19" t="s">
        <v>61</v>
      </c>
      <c r="C12" s="15">
        <v>3</v>
      </c>
      <c r="D12" s="56">
        <f t="shared" si="0"/>
        <v>0.03</v>
      </c>
      <c r="E12" s="57">
        <f>Gesamtwertung!Y10+SUM(Trikotwertung!C10:F10)</f>
        <v>0</v>
      </c>
      <c r="F12" s="58">
        <f t="shared" si="1"/>
        <v>0</v>
      </c>
      <c r="G12" s="56">
        <f t="shared" si="2"/>
        <v>0</v>
      </c>
    </row>
    <row r="13" spans="1:7" ht="11.1" customHeight="1" x14ac:dyDescent="0.25">
      <c r="A13" s="114"/>
      <c r="B13" s="23"/>
      <c r="C13" s="15"/>
      <c r="D13" s="56"/>
      <c r="E13" s="57"/>
      <c r="F13" s="58"/>
      <c r="G13" s="56"/>
    </row>
    <row r="14" spans="1:7" ht="11.1" customHeight="1" x14ac:dyDescent="0.25">
      <c r="A14" s="114"/>
      <c r="B14" s="19"/>
      <c r="C14" s="15"/>
      <c r="D14" s="56"/>
      <c r="E14" s="57"/>
      <c r="F14" s="58"/>
      <c r="G14" s="56"/>
    </row>
    <row r="15" spans="1:7" ht="11.1" customHeight="1" x14ac:dyDescent="0.25">
      <c r="A15" s="115"/>
      <c r="B15" s="24"/>
      <c r="C15" s="25"/>
      <c r="D15" s="59"/>
      <c r="E15" s="81"/>
      <c r="F15" s="61"/>
      <c r="G15" s="59"/>
    </row>
    <row r="16" spans="1:7" ht="11.1" customHeight="1" x14ac:dyDescent="0.25">
      <c r="A16" s="62"/>
      <c r="B16" s="63" t="s">
        <v>87</v>
      </c>
      <c r="C16" s="64">
        <f>SUM(C7:C15)</f>
        <v>100</v>
      </c>
      <c r="D16" s="65"/>
      <c r="E16" s="66">
        <f>SUM(E7:E15)</f>
        <v>98</v>
      </c>
      <c r="F16" s="67">
        <f>E16/C16</f>
        <v>0.98</v>
      </c>
      <c r="G16" s="65"/>
    </row>
    <row r="17" spans="1:7" ht="11.1" customHeight="1" x14ac:dyDescent="0.25">
      <c r="A17" s="113" t="str">
        <f>Gesamtwertung!A14</f>
        <v>Torsten</v>
      </c>
      <c r="B17" s="19" t="s">
        <v>62</v>
      </c>
      <c r="C17" s="15">
        <v>10</v>
      </c>
      <c r="D17" s="56">
        <f t="shared" ref="D17:D23" si="3">C17/$C$26</f>
        <v>0.1</v>
      </c>
      <c r="E17" s="57">
        <f>Gesamtwertung!Y14+SUM(Trikotwertung!C14:F14)</f>
        <v>3</v>
      </c>
      <c r="F17" s="58">
        <f t="shared" ref="F17:F23" si="4">E17/C17</f>
        <v>0.3</v>
      </c>
      <c r="G17" s="56">
        <f t="shared" ref="G17:G23" si="5">E17/$E$26</f>
        <v>3.125E-2</v>
      </c>
    </row>
    <row r="18" spans="1:7" ht="11.1" customHeight="1" x14ac:dyDescent="0.25">
      <c r="A18" s="114"/>
      <c r="B18" s="19" t="s">
        <v>63</v>
      </c>
      <c r="C18" s="15">
        <v>18</v>
      </c>
      <c r="D18" s="56">
        <f t="shared" si="3"/>
        <v>0.18</v>
      </c>
      <c r="E18" s="57">
        <f>Gesamtwertung!Y15+SUM(Trikotwertung!C15:F15)</f>
        <v>6</v>
      </c>
      <c r="F18" s="58">
        <f t="shared" si="4"/>
        <v>0.33333333333333331</v>
      </c>
      <c r="G18" s="56">
        <f t="shared" si="5"/>
        <v>6.25E-2</v>
      </c>
    </row>
    <row r="19" spans="1:7" ht="11.1" customHeight="1" x14ac:dyDescent="0.25">
      <c r="A19" s="114"/>
      <c r="B19" s="19" t="s">
        <v>64</v>
      </c>
      <c r="C19" s="15">
        <v>50</v>
      </c>
      <c r="D19" s="56">
        <f t="shared" si="3"/>
        <v>0.5</v>
      </c>
      <c r="E19" s="57">
        <f>Gesamtwertung!Y16+SUM(Trikotwertung!C16:F16)+6</f>
        <v>63</v>
      </c>
      <c r="F19" s="58">
        <f t="shared" si="4"/>
        <v>1.26</v>
      </c>
      <c r="G19" s="56">
        <f t="shared" si="5"/>
        <v>0.65625</v>
      </c>
    </row>
    <row r="20" spans="1:7" ht="11.1" customHeight="1" x14ac:dyDescent="0.25">
      <c r="A20" s="114"/>
      <c r="B20" s="19" t="s">
        <v>65</v>
      </c>
      <c r="C20" s="15">
        <v>5</v>
      </c>
      <c r="D20" s="56">
        <f t="shared" si="3"/>
        <v>0.05</v>
      </c>
      <c r="E20" s="57">
        <f>Gesamtwertung!Y17+SUM(Trikotwertung!C17:F17)</f>
        <v>0</v>
      </c>
      <c r="F20" s="58">
        <f t="shared" si="4"/>
        <v>0</v>
      </c>
      <c r="G20" s="56">
        <f t="shared" si="5"/>
        <v>0</v>
      </c>
    </row>
    <row r="21" spans="1:7" ht="11.1" customHeight="1" x14ac:dyDescent="0.25">
      <c r="A21" s="114"/>
      <c r="B21" s="19" t="s">
        <v>66</v>
      </c>
      <c r="C21" s="15">
        <v>6</v>
      </c>
      <c r="D21" s="56">
        <f t="shared" si="3"/>
        <v>0.06</v>
      </c>
      <c r="E21" s="57">
        <f>Gesamtwertung!Y18+SUM(Trikotwertung!C18:F18)</f>
        <v>5</v>
      </c>
      <c r="F21" s="58">
        <f t="shared" si="4"/>
        <v>0.83333333333333337</v>
      </c>
      <c r="G21" s="56">
        <f t="shared" si="5"/>
        <v>5.2083333333333336E-2</v>
      </c>
    </row>
    <row r="22" spans="1:7" ht="11.1" customHeight="1" x14ac:dyDescent="0.25">
      <c r="A22" s="114"/>
      <c r="B22" s="19" t="s">
        <v>67</v>
      </c>
      <c r="C22" s="15">
        <v>4</v>
      </c>
      <c r="D22" s="56">
        <f t="shared" si="3"/>
        <v>0.04</v>
      </c>
      <c r="E22" s="57">
        <f>Gesamtwertung!Y19+SUM(Trikotwertung!C19:F19)</f>
        <v>19</v>
      </c>
      <c r="F22" s="58">
        <f t="shared" si="4"/>
        <v>4.75</v>
      </c>
      <c r="G22" s="56">
        <f t="shared" si="5"/>
        <v>0.19791666666666666</v>
      </c>
    </row>
    <row r="23" spans="1:7" ht="11.1" customHeight="1" x14ac:dyDescent="0.25">
      <c r="A23" s="114"/>
      <c r="B23" s="101" t="s">
        <v>68</v>
      </c>
      <c r="C23" s="15">
        <v>7</v>
      </c>
      <c r="D23" s="56">
        <f t="shared" si="3"/>
        <v>7.0000000000000007E-2</v>
      </c>
      <c r="E23" s="57">
        <f>Gesamtwertung!Y20+SUM(Trikotwertung!C20:F20)</f>
        <v>0</v>
      </c>
      <c r="F23" s="58">
        <f t="shared" si="4"/>
        <v>0</v>
      </c>
      <c r="G23" s="56">
        <f t="shared" si="5"/>
        <v>0</v>
      </c>
    </row>
    <row r="24" spans="1:7" ht="11.1" customHeight="1" x14ac:dyDescent="0.25">
      <c r="A24" s="114"/>
      <c r="B24" s="19"/>
      <c r="C24" s="15"/>
      <c r="D24" s="56"/>
      <c r="E24" s="57"/>
      <c r="F24" s="58"/>
      <c r="G24" s="56"/>
    </row>
    <row r="25" spans="1:7" ht="11.1" customHeight="1" x14ac:dyDescent="0.25">
      <c r="A25" s="115"/>
      <c r="B25" s="24"/>
      <c r="C25" s="25"/>
      <c r="D25" s="59"/>
      <c r="E25" s="60"/>
      <c r="F25" s="61"/>
      <c r="G25" s="59"/>
    </row>
    <row r="26" spans="1:7" ht="11.1" customHeight="1" x14ac:dyDescent="0.25">
      <c r="A26" s="68"/>
      <c r="B26" s="63" t="s">
        <v>88</v>
      </c>
      <c r="C26" s="64">
        <f>SUM(C17:C25)</f>
        <v>100</v>
      </c>
      <c r="D26" s="65"/>
      <c r="E26" s="66">
        <f>SUM(E17:E25)</f>
        <v>96</v>
      </c>
      <c r="F26" s="67">
        <f>E26/C26</f>
        <v>0.96</v>
      </c>
      <c r="G26" s="65"/>
    </row>
    <row r="27" spans="1:7" ht="11.1" customHeight="1" x14ac:dyDescent="0.25">
      <c r="A27" s="113" t="str">
        <f>Gesamtwertung!A23</f>
        <v>Robert</v>
      </c>
      <c r="B27" s="14" t="s">
        <v>69</v>
      </c>
      <c r="C27" s="15">
        <v>5</v>
      </c>
      <c r="D27" s="56">
        <f t="shared" ref="D27:D35" si="6">C27/$C$36</f>
        <v>0.05</v>
      </c>
      <c r="E27" s="57">
        <f>Gesamtwertung!Y23+SUM(Trikotwertung!C23:F23)</f>
        <v>11</v>
      </c>
      <c r="F27" s="58">
        <f t="shared" ref="F27:F35" si="7">E27/C27</f>
        <v>2.2000000000000002</v>
      </c>
      <c r="G27" s="56">
        <f t="shared" ref="G27:G35" si="8">E27/$E$36</f>
        <v>0.13750000000000001</v>
      </c>
    </row>
    <row r="28" spans="1:7" ht="11.1" customHeight="1" x14ac:dyDescent="0.25">
      <c r="A28" s="114"/>
      <c r="B28" s="19" t="s">
        <v>70</v>
      </c>
      <c r="C28" s="15">
        <v>10</v>
      </c>
      <c r="D28" s="56">
        <f t="shared" si="6"/>
        <v>0.1</v>
      </c>
      <c r="E28" s="57">
        <f>Gesamtwertung!Y24+SUM(Trikotwertung!C24:F24)</f>
        <v>6</v>
      </c>
      <c r="F28" s="58">
        <f t="shared" si="7"/>
        <v>0.6</v>
      </c>
      <c r="G28" s="56">
        <f t="shared" si="8"/>
        <v>7.4999999999999997E-2</v>
      </c>
    </row>
    <row r="29" spans="1:7" ht="11.1" customHeight="1" x14ac:dyDescent="0.25">
      <c r="A29" s="114"/>
      <c r="B29" s="101" t="s">
        <v>71</v>
      </c>
      <c r="C29" s="15">
        <v>44</v>
      </c>
      <c r="D29" s="56">
        <f t="shared" si="6"/>
        <v>0.44</v>
      </c>
      <c r="E29" s="57">
        <f>Gesamtwertung!Y25+SUM(Trikotwertung!C25:F25)</f>
        <v>3</v>
      </c>
      <c r="F29" s="58">
        <f t="shared" si="7"/>
        <v>6.8181818181818177E-2</v>
      </c>
      <c r="G29" s="56">
        <f t="shared" si="8"/>
        <v>3.7499999999999999E-2</v>
      </c>
    </row>
    <row r="30" spans="1:7" ht="11.1" customHeight="1" x14ac:dyDescent="0.25">
      <c r="A30" s="114"/>
      <c r="B30" s="101" t="s">
        <v>72</v>
      </c>
      <c r="C30" s="15">
        <v>8</v>
      </c>
      <c r="D30" s="56">
        <f t="shared" si="6"/>
        <v>0.08</v>
      </c>
      <c r="E30" s="57">
        <f>Gesamtwertung!Y26+SUM(Trikotwertung!C26:F26)</f>
        <v>0</v>
      </c>
      <c r="F30" s="58">
        <f t="shared" si="7"/>
        <v>0</v>
      </c>
      <c r="G30" s="56">
        <f t="shared" si="8"/>
        <v>0</v>
      </c>
    </row>
    <row r="31" spans="1:7" ht="11.1" customHeight="1" x14ac:dyDescent="0.25">
      <c r="A31" s="114"/>
      <c r="B31" s="19" t="s">
        <v>73</v>
      </c>
      <c r="C31" s="15">
        <v>8</v>
      </c>
      <c r="D31" s="56">
        <f t="shared" si="6"/>
        <v>0.08</v>
      </c>
      <c r="E31" s="57">
        <f>Gesamtwertung!Y27+SUM(Trikotwertung!C27:F27)</f>
        <v>25</v>
      </c>
      <c r="F31" s="58">
        <f t="shared" si="7"/>
        <v>3.125</v>
      </c>
      <c r="G31" s="56">
        <f t="shared" si="8"/>
        <v>0.3125</v>
      </c>
    </row>
    <row r="32" spans="1:7" ht="11.1" customHeight="1" x14ac:dyDescent="0.25">
      <c r="A32" s="114"/>
      <c r="B32" s="19" t="s">
        <v>74</v>
      </c>
      <c r="C32" s="15">
        <v>7</v>
      </c>
      <c r="D32" s="56">
        <f t="shared" si="6"/>
        <v>7.0000000000000007E-2</v>
      </c>
      <c r="E32" s="57">
        <f>Gesamtwertung!Y28+SUM(Trikotwertung!C28:F28)</f>
        <v>0</v>
      </c>
      <c r="F32" s="58">
        <f t="shared" si="7"/>
        <v>0</v>
      </c>
      <c r="G32" s="56">
        <f t="shared" si="8"/>
        <v>0</v>
      </c>
    </row>
    <row r="33" spans="1:21" ht="11.1" customHeight="1" x14ac:dyDescent="0.25">
      <c r="A33" s="114"/>
      <c r="B33" s="101" t="s">
        <v>75</v>
      </c>
      <c r="C33" s="15">
        <v>8</v>
      </c>
      <c r="D33" s="56">
        <f t="shared" si="6"/>
        <v>0.08</v>
      </c>
      <c r="E33" s="57">
        <f>Gesamtwertung!Y29+SUM(Trikotwertung!C29:F29)</f>
        <v>0</v>
      </c>
      <c r="F33" s="58">
        <f t="shared" si="7"/>
        <v>0</v>
      </c>
      <c r="G33" s="56">
        <f t="shared" si="8"/>
        <v>0</v>
      </c>
    </row>
    <row r="34" spans="1:21" ht="11.1" customHeight="1" x14ac:dyDescent="0.25">
      <c r="A34" s="114"/>
      <c r="B34" s="19" t="s">
        <v>76</v>
      </c>
      <c r="C34" s="15">
        <v>7</v>
      </c>
      <c r="D34" s="56">
        <f t="shared" si="6"/>
        <v>7.0000000000000007E-2</v>
      </c>
      <c r="E34" s="57">
        <f>Gesamtwertung!Y30+SUM(Trikotwertung!C30:F30)</f>
        <v>22</v>
      </c>
      <c r="F34" s="58">
        <f t="shared" si="7"/>
        <v>3.1428571428571428</v>
      </c>
      <c r="G34" s="56">
        <f t="shared" si="8"/>
        <v>0.27500000000000002</v>
      </c>
    </row>
    <row r="35" spans="1:21" ht="11.1" customHeight="1" x14ac:dyDescent="0.25">
      <c r="A35" s="115"/>
      <c r="B35" s="24" t="s">
        <v>77</v>
      </c>
      <c r="C35" s="25">
        <v>3</v>
      </c>
      <c r="D35" s="59">
        <f t="shared" si="6"/>
        <v>0.03</v>
      </c>
      <c r="E35" s="60">
        <f>Gesamtwertung!Y31+SUM(Trikotwertung!C31:F31)</f>
        <v>13</v>
      </c>
      <c r="F35" s="61">
        <f t="shared" si="7"/>
        <v>4.333333333333333</v>
      </c>
      <c r="G35" s="59">
        <f t="shared" si="8"/>
        <v>0.16250000000000001</v>
      </c>
    </row>
    <row r="36" spans="1:21" ht="10.5" customHeight="1" x14ac:dyDescent="0.25">
      <c r="A36" s="68"/>
      <c r="B36" s="63" t="s">
        <v>89</v>
      </c>
      <c r="C36" s="64">
        <f>SUM(C27:C35)</f>
        <v>100</v>
      </c>
      <c r="D36" s="65"/>
      <c r="E36" s="64">
        <f>SUM(E27:E35)</f>
        <v>80</v>
      </c>
      <c r="F36" s="67">
        <f>E36/C36</f>
        <v>0.8</v>
      </c>
      <c r="G36" s="65"/>
    </row>
    <row r="37" spans="1:21" ht="10.5" customHeight="1" x14ac:dyDescent="0.25">
      <c r="A37" s="113" t="str">
        <f>Gesamtwertung!A32</f>
        <v>Markus</v>
      </c>
      <c r="B37" s="14" t="s">
        <v>78</v>
      </c>
      <c r="C37" s="15">
        <v>7</v>
      </c>
      <c r="D37" s="56">
        <f t="shared" ref="D37:D45" si="9">C37/$C$46</f>
        <v>7.3684210526315783E-2</v>
      </c>
      <c r="E37" s="57">
        <f>Gesamtwertung!Y32+SUM(Trikotwertung!C32:F32)</f>
        <v>2</v>
      </c>
      <c r="F37" s="58">
        <f t="shared" ref="F37:F45" si="10">E37/C37</f>
        <v>0.2857142857142857</v>
      </c>
      <c r="G37" s="56">
        <f>E37/$E$46</f>
        <v>1.9801980198019802E-2</v>
      </c>
    </row>
    <row r="38" spans="1:21" ht="10.5" customHeight="1" x14ac:dyDescent="0.25">
      <c r="A38" s="114"/>
      <c r="B38" s="19" t="s">
        <v>79</v>
      </c>
      <c r="C38" s="15">
        <v>31</v>
      </c>
      <c r="D38" s="56">
        <f t="shared" si="9"/>
        <v>0.32631578947368423</v>
      </c>
      <c r="E38" s="57">
        <f>Gesamtwertung!Y33+SUM(Trikotwertung!C33:F33)+3</f>
        <v>61</v>
      </c>
      <c r="F38" s="58">
        <f t="shared" si="10"/>
        <v>1.967741935483871</v>
      </c>
      <c r="G38" s="56">
        <f t="shared" ref="G38:G45" si="11">E38/$E$46</f>
        <v>0.60396039603960394</v>
      </c>
    </row>
    <row r="39" spans="1:21" ht="10.5" customHeight="1" x14ac:dyDescent="0.25">
      <c r="A39" s="114"/>
      <c r="B39" s="19" t="s">
        <v>80</v>
      </c>
      <c r="C39" s="15">
        <v>11</v>
      </c>
      <c r="D39" s="56">
        <f t="shared" si="9"/>
        <v>0.11578947368421053</v>
      </c>
      <c r="E39" s="57">
        <f>Gesamtwertung!Y34+SUM(Trikotwertung!C34:F34)</f>
        <v>0</v>
      </c>
      <c r="F39" s="58">
        <f t="shared" si="10"/>
        <v>0</v>
      </c>
      <c r="G39" s="56">
        <f t="shared" si="11"/>
        <v>0</v>
      </c>
    </row>
    <row r="40" spans="1:21" ht="10.5" customHeight="1" x14ac:dyDescent="0.25">
      <c r="A40" s="114"/>
      <c r="B40" s="19" t="s">
        <v>81</v>
      </c>
      <c r="C40" s="15">
        <v>28</v>
      </c>
      <c r="D40" s="56">
        <f t="shared" si="9"/>
        <v>0.29473684210526313</v>
      </c>
      <c r="E40" s="57">
        <f>Gesamtwertung!Y35+SUM(Trikotwertung!C35:F35)</f>
        <v>12</v>
      </c>
      <c r="F40" s="58">
        <f t="shared" si="10"/>
        <v>0.42857142857142855</v>
      </c>
      <c r="G40" s="56">
        <f t="shared" si="11"/>
        <v>0.11881188118811881</v>
      </c>
    </row>
    <row r="41" spans="1:21" ht="10.5" customHeight="1" x14ac:dyDescent="0.25">
      <c r="A41" s="114"/>
      <c r="B41" s="19" t="s">
        <v>82</v>
      </c>
      <c r="C41" s="15">
        <v>4</v>
      </c>
      <c r="D41" s="56">
        <f t="shared" si="9"/>
        <v>4.2105263157894736E-2</v>
      </c>
      <c r="E41" s="57">
        <f>Gesamtwertung!Y36+SUM(Trikotwertung!C36:F36)</f>
        <v>0</v>
      </c>
      <c r="F41" s="58">
        <f t="shared" si="10"/>
        <v>0</v>
      </c>
      <c r="G41" s="56">
        <f t="shared" si="11"/>
        <v>0</v>
      </c>
    </row>
    <row r="42" spans="1:21" ht="10.5" customHeight="1" x14ac:dyDescent="0.25">
      <c r="A42" s="114"/>
      <c r="B42" s="19" t="s">
        <v>83</v>
      </c>
      <c r="C42" s="15">
        <v>3</v>
      </c>
      <c r="D42" s="56">
        <f t="shared" si="9"/>
        <v>3.1578947368421054E-2</v>
      </c>
      <c r="E42" s="57">
        <f>Gesamtwertung!Y37+SUM(Trikotwertung!C37:F37)</f>
        <v>2</v>
      </c>
      <c r="F42" s="58">
        <f t="shared" si="10"/>
        <v>0.66666666666666663</v>
      </c>
      <c r="G42" s="56">
        <f t="shared" si="11"/>
        <v>1.9801980198019802E-2</v>
      </c>
    </row>
    <row r="43" spans="1:21" ht="10.5" customHeight="1" x14ac:dyDescent="0.25">
      <c r="A43" s="114"/>
      <c r="B43" s="101" t="s">
        <v>84</v>
      </c>
      <c r="C43" s="15">
        <v>4</v>
      </c>
      <c r="D43" s="56">
        <f t="shared" si="9"/>
        <v>4.2105263157894736E-2</v>
      </c>
      <c r="E43" s="57">
        <f>Gesamtwertung!Y38+SUM(Trikotwertung!C38:F38)</f>
        <v>0</v>
      </c>
      <c r="F43" s="58">
        <f t="shared" si="10"/>
        <v>0</v>
      </c>
      <c r="G43" s="56">
        <f t="shared" si="11"/>
        <v>0</v>
      </c>
    </row>
    <row r="44" spans="1:21" ht="10.5" customHeight="1" x14ac:dyDescent="0.25">
      <c r="A44" s="114"/>
      <c r="B44" s="19" t="s">
        <v>85</v>
      </c>
      <c r="C44" s="15">
        <v>4</v>
      </c>
      <c r="D44" s="56">
        <f t="shared" si="9"/>
        <v>4.2105263157894736E-2</v>
      </c>
      <c r="E44" s="57">
        <f>Gesamtwertung!Y39+SUM(Trikotwertung!C39:F39)</f>
        <v>9</v>
      </c>
      <c r="F44" s="58">
        <f t="shared" si="10"/>
        <v>2.25</v>
      </c>
      <c r="G44" s="56">
        <f t="shared" si="11"/>
        <v>8.9108910891089105E-2</v>
      </c>
    </row>
    <row r="45" spans="1:21" ht="10.5" customHeight="1" x14ac:dyDescent="0.25">
      <c r="A45" s="115"/>
      <c r="B45" s="24" t="s">
        <v>86</v>
      </c>
      <c r="C45" s="25">
        <v>3</v>
      </c>
      <c r="D45" s="59">
        <f t="shared" si="9"/>
        <v>3.1578947368421054E-2</v>
      </c>
      <c r="E45" s="60">
        <f>Gesamtwertung!Y40+SUM(Trikotwertung!C40:F40)</f>
        <v>15</v>
      </c>
      <c r="F45" s="61">
        <f t="shared" si="10"/>
        <v>5</v>
      </c>
      <c r="G45" s="82">
        <f t="shared" si="11"/>
        <v>0.14851485148514851</v>
      </c>
    </row>
    <row r="46" spans="1:21" ht="10.5" customHeight="1" x14ac:dyDescent="0.25">
      <c r="A46" s="93"/>
      <c r="B46" s="63" t="s">
        <v>90</v>
      </c>
      <c r="C46" s="64">
        <f>SUM(C37:C45)</f>
        <v>95</v>
      </c>
      <c r="D46" s="65"/>
      <c r="E46" s="64">
        <f>SUM(E37:E45)</f>
        <v>101</v>
      </c>
      <c r="F46" s="67">
        <f>E46/C46</f>
        <v>1.0631578947368421</v>
      </c>
      <c r="G46" s="65"/>
    </row>
    <row r="48" spans="1:21" ht="15" x14ac:dyDescent="0.25">
      <c r="A48" s="107" t="s">
        <v>12</v>
      </c>
      <c r="B48" s="107"/>
      <c r="C48" s="107"/>
      <c r="D48" s="107"/>
      <c r="E48" s="107"/>
      <c r="F48" s="107"/>
      <c r="G48" s="107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</sheetData>
  <mergeCells count="7">
    <mergeCell ref="A48:G48"/>
    <mergeCell ref="A3:G3"/>
    <mergeCell ref="C5:F5"/>
    <mergeCell ref="A7:A15"/>
    <mergeCell ref="A17:A25"/>
    <mergeCell ref="A27:A35"/>
    <mergeCell ref="A37:A45"/>
  </mergeCells>
  <hyperlinks>
    <hyperlink ref="A48" r:id="rId1" display="http://www.torsten-jahns.de/tippspiel/rad/radtipparchiv.htm" xr:uid="{00000000-0004-0000-0300-000000000000}"/>
  </hyperlinks>
  <pageMargins left="0.79" right="0.79" top="0.98" bottom="0.98" header="0.49" footer="0.4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3"/>
  <sheetViews>
    <sheetView showGridLines="0" tabSelected="1" workbookViewId="0"/>
  </sheetViews>
  <sheetFormatPr baseColWidth="10" defaultColWidth="9.109375" defaultRowHeight="13.2" x14ac:dyDescent="0.25"/>
  <cols>
    <col min="1" max="1" width="14.44140625" customWidth="1"/>
    <col min="2" max="24" width="4.6640625" customWidth="1"/>
    <col min="25" max="256" width="11.44140625" customWidth="1"/>
  </cols>
  <sheetData>
    <row r="1" spans="1:27" s="41" customFormat="1" x14ac:dyDescent="0.25">
      <c r="A1" s="83" t="s">
        <v>2</v>
      </c>
      <c r="B1" s="84" t="str">
        <f>Gesamtwertung!C4</f>
        <v>ITT</v>
      </c>
      <c r="C1" s="84">
        <f>Gesamtwertung!D4</f>
        <v>2</v>
      </c>
      <c r="D1" s="84">
        <f>Gesamtwertung!E4</f>
        <v>3</v>
      </c>
      <c r="E1" s="84">
        <f>Gesamtwertung!F4</f>
        <v>4</v>
      </c>
      <c r="F1" s="84">
        <f>Gesamtwertung!G4</f>
        <v>5</v>
      </c>
      <c r="G1" s="84">
        <f>Gesamtwertung!H4</f>
        <v>6</v>
      </c>
      <c r="H1" s="84">
        <f>Gesamtwertung!I4</f>
        <v>7</v>
      </c>
      <c r="I1" s="84">
        <f>Gesamtwertung!J4</f>
        <v>8</v>
      </c>
      <c r="J1" s="84">
        <f>Gesamtwertung!K4</f>
        <v>9</v>
      </c>
      <c r="K1" s="84">
        <f>Gesamtwertung!L4</f>
        <v>10</v>
      </c>
      <c r="L1" s="84">
        <f>Gesamtwertung!M4</f>
        <v>11</v>
      </c>
      <c r="M1" s="84">
        <f>Gesamtwertung!N4</f>
        <v>12</v>
      </c>
      <c r="N1" s="84">
        <f>Gesamtwertung!O4</f>
        <v>13</v>
      </c>
      <c r="O1" s="84">
        <f>Gesamtwertung!P4</f>
        <v>14</v>
      </c>
      <c r="P1" s="84">
        <f>Gesamtwertung!Q4</f>
        <v>15</v>
      </c>
      <c r="Q1" s="84">
        <f>Gesamtwertung!R4</f>
        <v>16</v>
      </c>
      <c r="R1" s="84">
        <f>Gesamtwertung!S4</f>
        <v>17</v>
      </c>
      <c r="S1" s="84">
        <f>Gesamtwertung!T4</f>
        <v>18</v>
      </c>
      <c r="T1" s="84">
        <f>Gesamtwertung!U4</f>
        <v>19</v>
      </c>
      <c r="U1" s="84" t="str">
        <f>Gesamtwertung!V4</f>
        <v>ITT</v>
      </c>
      <c r="V1" s="84">
        <f>Gesamtwertung!W4</f>
        <v>21</v>
      </c>
      <c r="W1" s="84" t="s">
        <v>15</v>
      </c>
      <c r="Y1" s="69"/>
    </row>
    <row r="2" spans="1:27" x14ac:dyDescent="0.25">
      <c r="A2" s="85" t="str">
        <f>Gesamtwertung!A5</f>
        <v>Rainer</v>
      </c>
      <c r="B2" s="87">
        <v>5</v>
      </c>
      <c r="C2" s="86">
        <v>6</v>
      </c>
      <c r="D2" s="86">
        <v>7</v>
      </c>
      <c r="E2" s="86">
        <v>8</v>
      </c>
      <c r="F2" s="86">
        <v>9</v>
      </c>
      <c r="G2" s="86">
        <v>16</v>
      </c>
      <c r="H2" s="86">
        <v>23</v>
      </c>
      <c r="I2" s="86">
        <v>28</v>
      </c>
      <c r="J2" s="86">
        <v>31</v>
      </c>
      <c r="K2" s="86">
        <v>33</v>
      </c>
      <c r="L2" s="86">
        <v>37</v>
      </c>
      <c r="M2" s="86">
        <v>39</v>
      </c>
      <c r="N2" s="86">
        <v>40</v>
      </c>
      <c r="O2" s="86">
        <v>41</v>
      </c>
      <c r="P2" s="86">
        <v>42</v>
      </c>
      <c r="Q2" s="86">
        <v>46</v>
      </c>
      <c r="R2" s="86">
        <v>53</v>
      </c>
      <c r="S2" s="86">
        <v>58</v>
      </c>
      <c r="T2" s="86">
        <v>60</v>
      </c>
      <c r="U2" s="86">
        <v>64</v>
      </c>
      <c r="V2" s="86">
        <v>65</v>
      </c>
      <c r="W2" s="86">
        <v>98</v>
      </c>
      <c r="X2" s="70"/>
    </row>
    <row r="3" spans="1:27" x14ac:dyDescent="0.25">
      <c r="A3" s="85" t="str">
        <f>Gesamtwertung!A14</f>
        <v>Torsten</v>
      </c>
      <c r="B3" s="86">
        <v>2</v>
      </c>
      <c r="C3" s="86">
        <v>7</v>
      </c>
      <c r="D3" s="86">
        <v>8</v>
      </c>
      <c r="E3" s="86">
        <v>8</v>
      </c>
      <c r="F3" s="86">
        <v>8</v>
      </c>
      <c r="G3" s="86">
        <v>11</v>
      </c>
      <c r="H3" s="86">
        <v>15</v>
      </c>
      <c r="I3" s="86">
        <v>15</v>
      </c>
      <c r="J3" s="86">
        <v>17</v>
      </c>
      <c r="K3" s="86">
        <v>17</v>
      </c>
      <c r="L3" s="86">
        <v>24</v>
      </c>
      <c r="M3" s="86">
        <v>25</v>
      </c>
      <c r="N3" s="86">
        <v>26</v>
      </c>
      <c r="O3" s="86">
        <v>30</v>
      </c>
      <c r="P3" s="86">
        <v>31</v>
      </c>
      <c r="Q3" s="86">
        <v>32</v>
      </c>
      <c r="R3" s="86">
        <v>37</v>
      </c>
      <c r="S3" s="86">
        <v>45</v>
      </c>
      <c r="T3" s="86">
        <v>47</v>
      </c>
      <c r="U3" s="86">
        <v>54</v>
      </c>
      <c r="V3" s="86">
        <v>56</v>
      </c>
      <c r="W3" s="86">
        <v>96</v>
      </c>
      <c r="X3" s="70"/>
    </row>
    <row r="4" spans="1:27" x14ac:dyDescent="0.25">
      <c r="A4" s="85" t="str">
        <f>Gesamtwertung!A23</f>
        <v>Robert</v>
      </c>
      <c r="B4" s="86">
        <v>0</v>
      </c>
      <c r="C4" s="86">
        <v>4</v>
      </c>
      <c r="D4" s="86">
        <v>9</v>
      </c>
      <c r="E4" s="86">
        <v>14</v>
      </c>
      <c r="F4" s="86">
        <v>14</v>
      </c>
      <c r="G4" s="86">
        <v>18</v>
      </c>
      <c r="H4" s="86">
        <v>22</v>
      </c>
      <c r="I4" s="86">
        <v>26</v>
      </c>
      <c r="J4" s="86">
        <v>26</v>
      </c>
      <c r="K4" s="86">
        <v>26</v>
      </c>
      <c r="L4" s="86">
        <v>28</v>
      </c>
      <c r="M4" s="86">
        <v>28</v>
      </c>
      <c r="N4" s="86">
        <v>33</v>
      </c>
      <c r="O4" s="86">
        <v>38</v>
      </c>
      <c r="P4" s="86">
        <v>48</v>
      </c>
      <c r="Q4" s="86">
        <v>48</v>
      </c>
      <c r="R4" s="86">
        <v>50</v>
      </c>
      <c r="S4" s="86">
        <v>52</v>
      </c>
      <c r="T4" s="86">
        <v>56</v>
      </c>
      <c r="U4" s="86">
        <v>58</v>
      </c>
      <c r="V4" s="86">
        <v>64</v>
      </c>
      <c r="W4" s="86">
        <v>80</v>
      </c>
      <c r="X4" s="70"/>
    </row>
    <row r="5" spans="1:27" x14ac:dyDescent="0.25">
      <c r="A5" s="85" t="str">
        <f>Gesamtwertung!A32</f>
        <v>Markus</v>
      </c>
      <c r="B5" s="86">
        <v>4</v>
      </c>
      <c r="C5" s="87">
        <v>10</v>
      </c>
      <c r="D5" s="87">
        <v>21</v>
      </c>
      <c r="E5" s="87">
        <v>28</v>
      </c>
      <c r="F5" s="87">
        <v>30</v>
      </c>
      <c r="G5" s="87">
        <v>32</v>
      </c>
      <c r="H5" s="87">
        <v>33</v>
      </c>
      <c r="I5" s="87">
        <v>39</v>
      </c>
      <c r="J5" s="87">
        <v>40</v>
      </c>
      <c r="K5" s="87">
        <v>41</v>
      </c>
      <c r="L5" s="87">
        <v>46</v>
      </c>
      <c r="M5" s="87">
        <v>47</v>
      </c>
      <c r="N5" s="87">
        <v>50</v>
      </c>
      <c r="O5" s="87">
        <v>51</v>
      </c>
      <c r="P5" s="87">
        <v>56</v>
      </c>
      <c r="Q5" s="87">
        <v>57</v>
      </c>
      <c r="R5" s="87">
        <v>58</v>
      </c>
      <c r="S5" s="87">
        <v>62</v>
      </c>
      <c r="T5" s="87">
        <v>63</v>
      </c>
      <c r="U5" s="87">
        <v>69</v>
      </c>
      <c r="V5" s="87">
        <v>74</v>
      </c>
      <c r="W5" s="87">
        <v>101</v>
      </c>
      <c r="X5" s="70"/>
    </row>
    <row r="11" spans="1:27" x14ac:dyDescent="0.25">
      <c r="AA11" s="88"/>
    </row>
    <row r="33" spans="1:22" ht="15" x14ac:dyDescent="0.25">
      <c r="A33" s="107" t="s">
        <v>12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</row>
  </sheetData>
  <mergeCells count="1">
    <mergeCell ref="A33:V33"/>
  </mergeCells>
  <hyperlinks>
    <hyperlink ref="A33" r:id="rId1" display="http://www.torsten-jahns.de/tippspiel/rad/radtipparchiv.htm" xr:uid="{00000000-0004-0000-0400-000000000000}"/>
  </hyperlinks>
  <pageMargins left="0.79" right="0.79" top="0.98" bottom="0.98" header="0.49" footer="0.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Tageswertung</vt:lpstr>
      <vt:lpstr>Gesamtwertung</vt:lpstr>
      <vt:lpstr>Trikotwertung</vt:lpstr>
      <vt:lpstr>Fahrerpreise</vt:lpstr>
      <vt:lpstr>Punkteentwicklung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 de France 2022 - Managertippspiel</dc:title>
  <dc:creator>Torsten Jahns</dc:creator>
  <cp:lastModifiedBy>tjahns</cp:lastModifiedBy>
  <dcterms:created xsi:type="dcterms:W3CDTF">2022-06-29T06:29:14Z</dcterms:created>
  <dcterms:modified xsi:type="dcterms:W3CDTF">2022-07-24T19:57:48Z</dcterms:modified>
</cp:coreProperties>
</file>